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njc.cz\USERS\Data\jana.rezna\Desktop\CELÉ ON Jičín RTG -skias.-skaigraf.30.11.2022\"/>
    </mc:Choice>
  </mc:AlternateContent>
  <bookViews>
    <workbookView xWindow="0" yWindow="0" windowWidth="28800" windowHeight="12000"/>
  </bookViews>
  <sheets>
    <sheet name="Rekapitulace stavby" sheetId="1" r:id="rId1"/>
    <sheet name="D.1.1 - Architektonicko-s..." sheetId="2" r:id="rId2"/>
    <sheet name="D.1.4.1 - Zařízení pro kl..." sheetId="3" r:id="rId3"/>
    <sheet name="D.1.4.2 - Zařízení silnop..." sheetId="4" r:id="rId4"/>
    <sheet name="D.3.1 - Lékařská technologie" sheetId="5" r:id="rId5"/>
    <sheet name="99 - Vedlejší a ostatní n..." sheetId="6" r:id="rId6"/>
  </sheets>
  <definedNames>
    <definedName name="_xlnm._FilterDatabase" localSheetId="5" hidden="1">'99 - Vedlejší a ostatní n...'!$C$120:$K$134</definedName>
    <definedName name="_xlnm._FilterDatabase" localSheetId="1" hidden="1">'D.1.1 - Architektonicko-s...'!$C$134:$K$391</definedName>
    <definedName name="_xlnm._FilterDatabase" localSheetId="2" hidden="1">'D.1.4.1 - Zařízení pro kl...'!$C$125:$K$165</definedName>
    <definedName name="_xlnm._FilterDatabase" localSheetId="3" hidden="1">'D.1.4.2 - Zařízení silnop...'!$C$126:$K$218</definedName>
    <definedName name="_xlnm._FilterDatabase" localSheetId="4" hidden="1">'D.3.1 - Lékařská technologie'!$C$121:$K$137</definedName>
    <definedName name="_xlnm.Print_Titles" localSheetId="5">'99 - Vedlejší a ostatní n...'!$120:$120</definedName>
    <definedName name="_xlnm.Print_Titles" localSheetId="1">'D.1.1 - Architektonicko-s...'!$134:$134</definedName>
    <definedName name="_xlnm.Print_Titles" localSheetId="2">'D.1.4.1 - Zařízení pro kl...'!$125:$125</definedName>
    <definedName name="_xlnm.Print_Titles" localSheetId="3">'D.1.4.2 - Zařízení silnop...'!$126:$126</definedName>
    <definedName name="_xlnm.Print_Titles" localSheetId="4">'D.3.1 - Lékařská technologie'!$121:$121</definedName>
    <definedName name="_xlnm.Print_Titles" localSheetId="0">'Rekapitulace stavby'!$92:$92</definedName>
    <definedName name="_xlnm.Print_Area" localSheetId="5">'99 - Vedlejší a ostatní n...'!$C$4:$J$76,'99 - Vedlejší a ostatní n...'!$C$82:$J$102,'99 - Vedlejší a ostatní n...'!$C$108:$J$134</definedName>
    <definedName name="_xlnm.Print_Area" localSheetId="1">'D.1.1 - Architektonicko-s...'!$C$4:$J$76,'D.1.1 - Architektonicko-s...'!$C$82:$J$114,'D.1.1 - Architektonicko-s...'!$C$120:$J$391</definedName>
    <definedName name="_xlnm.Print_Area" localSheetId="2">'D.1.4.1 - Zařízení pro kl...'!$C$4:$J$76,'D.1.4.1 - Zařízení pro kl...'!$C$82:$J$105,'D.1.4.1 - Zařízení pro kl...'!$C$111:$J$165</definedName>
    <definedName name="_xlnm.Print_Area" localSheetId="3">'D.1.4.2 - Zařízení silnop...'!$C$4:$J$76,'D.1.4.2 - Zařízení silnop...'!$C$82:$J$106,'D.1.4.2 - Zařízení silnop...'!$C$112:$J$218</definedName>
    <definedName name="_xlnm.Print_Area" localSheetId="4">'D.3.1 - Lékařská technologie'!$C$4:$J$76,'D.3.1 - Lékařská technologie'!$C$82:$J$101,'D.3.1 - Lékařská technologie'!$C$107:$J$137</definedName>
    <definedName name="_xlnm.Print_Area" localSheetId="0">'Rekapitulace stavby'!$D$4:$AO$76,'Rekapitulace stavby'!$C$82:$AQ$102</definedName>
  </definedNames>
  <calcPr calcId="162913"/>
</workbook>
</file>

<file path=xl/calcChain.xml><?xml version="1.0" encoding="utf-8"?>
<calcChain xmlns="http://schemas.openxmlformats.org/spreadsheetml/2006/main">
  <c r="J37" i="6" l="1"/>
  <c r="J36" i="6"/>
  <c r="AY101" i="1" s="1"/>
  <c r="J35" i="6"/>
  <c r="AX101" i="1" s="1"/>
  <c r="BI133" i="6"/>
  <c r="BH133" i="6"/>
  <c r="BG133" i="6"/>
  <c r="BF133" i="6"/>
  <c r="T133" i="6"/>
  <c r="T132" i="6"/>
  <c r="R133" i="6"/>
  <c r="R132" i="6" s="1"/>
  <c r="P133" i="6"/>
  <c r="P132" i="6"/>
  <c r="BI131" i="6"/>
  <c r="BH131" i="6"/>
  <c r="BG131" i="6"/>
  <c r="BF131" i="6"/>
  <c r="T131" i="6"/>
  <c r="T130" i="6" s="1"/>
  <c r="R131" i="6"/>
  <c r="R130" i="6"/>
  <c r="P131" i="6"/>
  <c r="P130" i="6" s="1"/>
  <c r="BI128" i="6"/>
  <c r="BH128" i="6"/>
  <c r="BG128" i="6"/>
  <c r="BF128" i="6"/>
  <c r="T128" i="6"/>
  <c r="T127" i="6"/>
  <c r="R128" i="6"/>
  <c r="R127" i="6" s="1"/>
  <c r="P128" i="6"/>
  <c r="P127" i="6"/>
  <c r="BI125" i="6"/>
  <c r="BH125" i="6"/>
  <c r="BG125" i="6"/>
  <c r="BF125" i="6"/>
  <c r="T125" i="6"/>
  <c r="R125" i="6"/>
  <c r="P125" i="6"/>
  <c r="BI124" i="6"/>
  <c r="BH124" i="6"/>
  <c r="BG124" i="6"/>
  <c r="BF124" i="6"/>
  <c r="T124" i="6"/>
  <c r="R124" i="6"/>
  <c r="P124" i="6"/>
  <c r="J118" i="6"/>
  <c r="J117" i="6"/>
  <c r="F117" i="6"/>
  <c r="F115" i="6"/>
  <c r="E113" i="6"/>
  <c r="J92" i="6"/>
  <c r="J91" i="6"/>
  <c r="F91" i="6"/>
  <c r="F89" i="6"/>
  <c r="E87" i="6"/>
  <c r="J18" i="6"/>
  <c r="E18" i="6"/>
  <c r="F92" i="6" s="1"/>
  <c r="J17" i="6"/>
  <c r="J12" i="6"/>
  <c r="J89" i="6" s="1"/>
  <c r="E7" i="6"/>
  <c r="E85" i="6" s="1"/>
  <c r="J39" i="5"/>
  <c r="J38" i="5"/>
  <c r="AY100" i="1"/>
  <c r="J37" i="5"/>
  <c r="AX100" i="1"/>
  <c r="BI137" i="5"/>
  <c r="BH137" i="5"/>
  <c r="BG137" i="5"/>
  <c r="BF137" i="5"/>
  <c r="T137" i="5"/>
  <c r="R137" i="5"/>
  <c r="P137" i="5"/>
  <c r="BI135" i="5"/>
  <c r="BH135" i="5"/>
  <c r="BG135" i="5"/>
  <c r="BF135" i="5"/>
  <c r="T135" i="5"/>
  <c r="R135" i="5"/>
  <c r="P135" i="5"/>
  <c r="BI133" i="5"/>
  <c r="BH133" i="5"/>
  <c r="BG133" i="5"/>
  <c r="BF133" i="5"/>
  <c r="T133" i="5"/>
  <c r="R133" i="5"/>
  <c r="P133" i="5"/>
  <c r="BI131" i="5"/>
  <c r="BH131" i="5"/>
  <c r="BG131" i="5"/>
  <c r="BF131" i="5"/>
  <c r="T131" i="5"/>
  <c r="R131" i="5"/>
  <c r="P131" i="5"/>
  <c r="BI129" i="5"/>
  <c r="BH129" i="5"/>
  <c r="BG129" i="5"/>
  <c r="BF129" i="5"/>
  <c r="T129" i="5"/>
  <c r="R129" i="5"/>
  <c r="P129" i="5"/>
  <c r="BI127" i="5"/>
  <c r="BH127" i="5"/>
  <c r="BG127" i="5"/>
  <c r="BF127" i="5"/>
  <c r="T127" i="5"/>
  <c r="R127" i="5"/>
  <c r="P127" i="5"/>
  <c r="BI125" i="5"/>
  <c r="BH125" i="5"/>
  <c r="BG125" i="5"/>
  <c r="BF125" i="5"/>
  <c r="T125" i="5"/>
  <c r="R125" i="5"/>
  <c r="P125" i="5"/>
  <c r="J119" i="5"/>
  <c r="J118" i="5"/>
  <c r="F118" i="5"/>
  <c r="F116" i="5"/>
  <c r="E114" i="5"/>
  <c r="J94" i="5"/>
  <c r="J93" i="5"/>
  <c r="F93" i="5"/>
  <c r="F91" i="5"/>
  <c r="E89" i="5"/>
  <c r="J20" i="5"/>
  <c r="E20" i="5"/>
  <c r="F119" i="5"/>
  <c r="J19" i="5"/>
  <c r="J14" i="5"/>
  <c r="J116" i="5" s="1"/>
  <c r="E7" i="5"/>
  <c r="E110" i="5" s="1"/>
  <c r="J39" i="4"/>
  <c r="J38" i="4"/>
  <c r="AY98" i="1"/>
  <c r="J37" i="4"/>
  <c r="AX98" i="1"/>
  <c r="BI218" i="4"/>
  <c r="BH218" i="4"/>
  <c r="BG218" i="4"/>
  <c r="BF218" i="4"/>
  <c r="T218" i="4"/>
  <c r="R218" i="4"/>
  <c r="P218" i="4"/>
  <c r="BI217" i="4"/>
  <c r="BH217" i="4"/>
  <c r="BG217" i="4"/>
  <c r="BF217" i="4"/>
  <c r="T217" i="4"/>
  <c r="R217" i="4"/>
  <c r="P217" i="4"/>
  <c r="BI216" i="4"/>
  <c r="BH216" i="4"/>
  <c r="BG216" i="4"/>
  <c r="BF216" i="4"/>
  <c r="T216" i="4"/>
  <c r="R216" i="4"/>
  <c r="P216" i="4"/>
  <c r="BI215" i="4"/>
  <c r="BH215" i="4"/>
  <c r="BG215" i="4"/>
  <c r="BF215" i="4"/>
  <c r="T215" i="4"/>
  <c r="R215" i="4"/>
  <c r="P215" i="4"/>
  <c r="BI214" i="4"/>
  <c r="BH214" i="4"/>
  <c r="BG214" i="4"/>
  <c r="BF214" i="4"/>
  <c r="T214" i="4"/>
  <c r="R214" i="4"/>
  <c r="P214" i="4"/>
  <c r="BI213" i="4"/>
  <c r="BH213" i="4"/>
  <c r="BG213" i="4"/>
  <c r="BF213" i="4"/>
  <c r="T213" i="4"/>
  <c r="R213" i="4"/>
  <c r="P213" i="4"/>
  <c r="BI212" i="4"/>
  <c r="BH212" i="4"/>
  <c r="BG212" i="4"/>
  <c r="BF212" i="4"/>
  <c r="T212" i="4"/>
  <c r="R212" i="4"/>
  <c r="P212" i="4"/>
  <c r="BI211" i="4"/>
  <c r="BH211" i="4"/>
  <c r="BG211" i="4"/>
  <c r="BF211" i="4"/>
  <c r="T211" i="4"/>
  <c r="R211" i="4"/>
  <c r="P211" i="4"/>
  <c r="BI210" i="4"/>
  <c r="BH210" i="4"/>
  <c r="BG210" i="4"/>
  <c r="BF210" i="4"/>
  <c r="T210" i="4"/>
  <c r="R210" i="4"/>
  <c r="P210" i="4"/>
  <c r="BI208" i="4"/>
  <c r="BH208" i="4"/>
  <c r="BG208" i="4"/>
  <c r="BF208" i="4"/>
  <c r="T208" i="4"/>
  <c r="R208" i="4"/>
  <c r="P208" i="4"/>
  <c r="BI207" i="4"/>
  <c r="BH207" i="4"/>
  <c r="BG207" i="4"/>
  <c r="BF207" i="4"/>
  <c r="T207" i="4"/>
  <c r="R207" i="4"/>
  <c r="P207" i="4"/>
  <c r="BI206" i="4"/>
  <c r="BH206" i="4"/>
  <c r="BG206" i="4"/>
  <c r="BF206" i="4"/>
  <c r="T206" i="4"/>
  <c r="R206" i="4"/>
  <c r="P206" i="4"/>
  <c r="BI205" i="4"/>
  <c r="BH205" i="4"/>
  <c r="BG205" i="4"/>
  <c r="BF205" i="4"/>
  <c r="T205" i="4"/>
  <c r="R205" i="4"/>
  <c r="P205" i="4"/>
  <c r="BI204" i="4"/>
  <c r="BH204" i="4"/>
  <c r="BG204" i="4"/>
  <c r="BF204" i="4"/>
  <c r="T204" i="4"/>
  <c r="R204" i="4"/>
  <c r="P204" i="4"/>
  <c r="BI203" i="4"/>
  <c r="BH203" i="4"/>
  <c r="BG203" i="4"/>
  <c r="BF203" i="4"/>
  <c r="T203" i="4"/>
  <c r="R203" i="4"/>
  <c r="P203" i="4"/>
  <c r="BI202" i="4"/>
  <c r="BH202" i="4"/>
  <c r="BG202" i="4"/>
  <c r="BF202" i="4"/>
  <c r="T202" i="4"/>
  <c r="R202" i="4"/>
  <c r="P202" i="4"/>
  <c r="BI201" i="4"/>
  <c r="BH201" i="4"/>
  <c r="BG201" i="4"/>
  <c r="BF201" i="4"/>
  <c r="T201" i="4"/>
  <c r="R201" i="4"/>
  <c r="P201" i="4"/>
  <c r="BI200" i="4"/>
  <c r="BH200" i="4"/>
  <c r="BG200" i="4"/>
  <c r="BF200" i="4"/>
  <c r="T200" i="4"/>
  <c r="R200" i="4"/>
  <c r="P200" i="4"/>
  <c r="BI199" i="4"/>
  <c r="BH199" i="4"/>
  <c r="BG199" i="4"/>
  <c r="BF199" i="4"/>
  <c r="T199" i="4"/>
  <c r="R199" i="4"/>
  <c r="P199" i="4"/>
  <c r="BI198" i="4"/>
  <c r="BH198" i="4"/>
  <c r="BG198" i="4"/>
  <c r="BF198" i="4"/>
  <c r="T198" i="4"/>
  <c r="R198" i="4"/>
  <c r="P198" i="4"/>
  <c r="BI197" i="4"/>
  <c r="BH197" i="4"/>
  <c r="BG197" i="4"/>
  <c r="BF197" i="4"/>
  <c r="T197" i="4"/>
  <c r="R197" i="4"/>
  <c r="P197" i="4"/>
  <c r="BI195" i="4"/>
  <c r="BH195" i="4"/>
  <c r="BG195" i="4"/>
  <c r="BF195" i="4"/>
  <c r="T195" i="4"/>
  <c r="R195" i="4"/>
  <c r="P195" i="4"/>
  <c r="BI194" i="4"/>
  <c r="BH194" i="4"/>
  <c r="BG194" i="4"/>
  <c r="BF194" i="4"/>
  <c r="T194" i="4"/>
  <c r="R194" i="4"/>
  <c r="P194" i="4"/>
  <c r="BI193" i="4"/>
  <c r="BH193" i="4"/>
  <c r="BG193" i="4"/>
  <c r="BF193" i="4"/>
  <c r="T193" i="4"/>
  <c r="R193" i="4"/>
  <c r="P193" i="4"/>
  <c r="BI192" i="4"/>
  <c r="BH192" i="4"/>
  <c r="BG192" i="4"/>
  <c r="BF192" i="4"/>
  <c r="T192" i="4"/>
  <c r="R192" i="4"/>
  <c r="P192" i="4"/>
  <c r="BI191" i="4"/>
  <c r="BH191" i="4"/>
  <c r="BG191" i="4"/>
  <c r="BF191" i="4"/>
  <c r="T191" i="4"/>
  <c r="R191" i="4"/>
  <c r="P191" i="4"/>
  <c r="BI190" i="4"/>
  <c r="BH190" i="4"/>
  <c r="BG190" i="4"/>
  <c r="BF190" i="4"/>
  <c r="T190" i="4"/>
  <c r="R190" i="4"/>
  <c r="P190" i="4"/>
  <c r="BI189" i="4"/>
  <c r="BH189" i="4"/>
  <c r="BG189" i="4"/>
  <c r="BF189" i="4"/>
  <c r="T189" i="4"/>
  <c r="R189" i="4"/>
  <c r="P189" i="4"/>
  <c r="BI188" i="4"/>
  <c r="BH188" i="4"/>
  <c r="BG188" i="4"/>
  <c r="BF188" i="4"/>
  <c r="T188" i="4"/>
  <c r="R188" i="4"/>
  <c r="P188"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6" i="4"/>
  <c r="BH166" i="4"/>
  <c r="BG166" i="4"/>
  <c r="BF166" i="4"/>
  <c r="T166" i="4"/>
  <c r="R166" i="4"/>
  <c r="P166" i="4"/>
  <c r="BI165" i="4"/>
  <c r="BH165" i="4"/>
  <c r="BG165" i="4"/>
  <c r="BF165" i="4"/>
  <c r="T165" i="4"/>
  <c r="R165" i="4"/>
  <c r="P165" i="4"/>
  <c r="BI164" i="4"/>
  <c r="BH164" i="4"/>
  <c r="BG164" i="4"/>
  <c r="BF164" i="4"/>
  <c r="T164" i="4"/>
  <c r="R164" i="4"/>
  <c r="P164" i="4"/>
  <c r="BI163" i="4"/>
  <c r="BH163" i="4"/>
  <c r="BG163" i="4"/>
  <c r="BF163" i="4"/>
  <c r="T163" i="4"/>
  <c r="R163" i="4"/>
  <c r="P163" i="4"/>
  <c r="BI162" i="4"/>
  <c r="BH162" i="4"/>
  <c r="BG162" i="4"/>
  <c r="BF162" i="4"/>
  <c r="T162" i="4"/>
  <c r="R162" i="4"/>
  <c r="P162" i="4"/>
  <c r="BI161" i="4"/>
  <c r="BH161" i="4"/>
  <c r="BG161" i="4"/>
  <c r="BF161" i="4"/>
  <c r="T161" i="4"/>
  <c r="R161" i="4"/>
  <c r="P161" i="4"/>
  <c r="BI160" i="4"/>
  <c r="BH160" i="4"/>
  <c r="BG160" i="4"/>
  <c r="BF160" i="4"/>
  <c r="T160" i="4"/>
  <c r="R160" i="4"/>
  <c r="P160" i="4"/>
  <c r="BI159" i="4"/>
  <c r="BH159" i="4"/>
  <c r="BG159" i="4"/>
  <c r="BF159" i="4"/>
  <c r="T159" i="4"/>
  <c r="R159" i="4"/>
  <c r="P159"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1" i="4"/>
  <c r="BH131" i="4"/>
  <c r="BG131" i="4"/>
  <c r="BF131" i="4"/>
  <c r="T131" i="4"/>
  <c r="R131" i="4"/>
  <c r="P131" i="4"/>
  <c r="BI130" i="4"/>
  <c r="BH130" i="4"/>
  <c r="BG130" i="4"/>
  <c r="BF130" i="4"/>
  <c r="T130" i="4"/>
  <c r="R130" i="4"/>
  <c r="P130" i="4"/>
  <c r="J124" i="4"/>
  <c r="J123" i="4"/>
  <c r="F123" i="4"/>
  <c r="F121" i="4"/>
  <c r="E119" i="4"/>
  <c r="J94" i="4"/>
  <c r="J93" i="4"/>
  <c r="F93" i="4"/>
  <c r="F91" i="4"/>
  <c r="E89" i="4"/>
  <c r="J20" i="4"/>
  <c r="E20" i="4"/>
  <c r="F124" i="4" s="1"/>
  <c r="J19" i="4"/>
  <c r="J14" i="4"/>
  <c r="J121" i="4"/>
  <c r="E7" i="4"/>
  <c r="E115" i="4" s="1"/>
  <c r="J39" i="3"/>
  <c r="J38" i="3"/>
  <c r="AY97" i="1" s="1"/>
  <c r="J37" i="3"/>
  <c r="AX97" i="1"/>
  <c r="BI165" i="3"/>
  <c r="BH165" i="3"/>
  <c r="BG165" i="3"/>
  <c r="BF165" i="3"/>
  <c r="T165" i="3"/>
  <c r="R165" i="3"/>
  <c r="P165" i="3"/>
  <c r="BI164" i="3"/>
  <c r="BH164" i="3"/>
  <c r="BG164" i="3"/>
  <c r="BF164" i="3"/>
  <c r="T164" i="3"/>
  <c r="R164" i="3"/>
  <c r="P164" i="3"/>
  <c r="BI162" i="3"/>
  <c r="BH162" i="3"/>
  <c r="BG162" i="3"/>
  <c r="BF162" i="3"/>
  <c r="T162" i="3"/>
  <c r="R162" i="3"/>
  <c r="P162" i="3"/>
  <c r="BI161" i="3"/>
  <c r="BH161" i="3"/>
  <c r="BG161" i="3"/>
  <c r="BF161" i="3"/>
  <c r="T161" i="3"/>
  <c r="R161" i="3"/>
  <c r="P161" i="3"/>
  <c r="BI160" i="3"/>
  <c r="BH160" i="3"/>
  <c r="BG160" i="3"/>
  <c r="BF160" i="3"/>
  <c r="T160" i="3"/>
  <c r="R160" i="3"/>
  <c r="P160" i="3"/>
  <c r="BI159" i="3"/>
  <c r="BH159" i="3"/>
  <c r="BG159" i="3"/>
  <c r="BF159" i="3"/>
  <c r="T159" i="3"/>
  <c r="R159" i="3"/>
  <c r="P159" i="3"/>
  <c r="BI158" i="3"/>
  <c r="BH158" i="3"/>
  <c r="BG158" i="3"/>
  <c r="BF158" i="3"/>
  <c r="T158" i="3"/>
  <c r="R158" i="3"/>
  <c r="P158" i="3"/>
  <c r="BI157" i="3"/>
  <c r="BH157" i="3"/>
  <c r="BG157" i="3"/>
  <c r="BF157" i="3"/>
  <c r="T157" i="3"/>
  <c r="R157" i="3"/>
  <c r="P157" i="3"/>
  <c r="BI156" i="3"/>
  <c r="BH156" i="3"/>
  <c r="BG156" i="3"/>
  <c r="BF156" i="3"/>
  <c r="T156" i="3"/>
  <c r="R156" i="3"/>
  <c r="P156" i="3"/>
  <c r="BI155" i="3"/>
  <c r="BH155" i="3"/>
  <c r="BG155" i="3"/>
  <c r="BF155" i="3"/>
  <c r="T155" i="3"/>
  <c r="R155" i="3"/>
  <c r="P155" i="3"/>
  <c r="BI154" i="3"/>
  <c r="BH154" i="3"/>
  <c r="BG154" i="3"/>
  <c r="BF154" i="3"/>
  <c r="T154" i="3"/>
  <c r="R154" i="3"/>
  <c r="P154" i="3"/>
  <c r="BI153" i="3"/>
  <c r="BH153" i="3"/>
  <c r="BG153" i="3"/>
  <c r="BF153" i="3"/>
  <c r="T153" i="3"/>
  <c r="R153" i="3"/>
  <c r="P153" i="3"/>
  <c r="BI152" i="3"/>
  <c r="BH152" i="3"/>
  <c r="BG152" i="3"/>
  <c r="BF152" i="3"/>
  <c r="T152" i="3"/>
  <c r="R152" i="3"/>
  <c r="P152" i="3"/>
  <c r="BI151" i="3"/>
  <c r="BH151" i="3"/>
  <c r="BG151" i="3"/>
  <c r="BF151" i="3"/>
  <c r="T151" i="3"/>
  <c r="R151" i="3"/>
  <c r="P151" i="3"/>
  <c r="BI150" i="3"/>
  <c r="BH150" i="3"/>
  <c r="BG150" i="3"/>
  <c r="BF150" i="3"/>
  <c r="T150" i="3"/>
  <c r="R150" i="3"/>
  <c r="P150"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2" i="3"/>
  <c r="BH142" i="3"/>
  <c r="BG142" i="3"/>
  <c r="BF142" i="3"/>
  <c r="T142" i="3"/>
  <c r="R142" i="3"/>
  <c r="P142" i="3"/>
  <c r="BI140" i="3"/>
  <c r="BH140" i="3"/>
  <c r="BG140" i="3"/>
  <c r="BF140" i="3"/>
  <c r="T140" i="3"/>
  <c r="R140" i="3"/>
  <c r="P140" i="3"/>
  <c r="BI139" i="3"/>
  <c r="BH139" i="3"/>
  <c r="BG139" i="3"/>
  <c r="BF139" i="3"/>
  <c r="T139" i="3"/>
  <c r="R139" i="3"/>
  <c r="P139" i="3"/>
  <c r="BI138" i="3"/>
  <c r="BH138" i="3"/>
  <c r="BG138" i="3"/>
  <c r="BF138" i="3"/>
  <c r="T138" i="3"/>
  <c r="R138" i="3"/>
  <c r="P138" i="3"/>
  <c r="BI136" i="3"/>
  <c r="BH136" i="3"/>
  <c r="BG136" i="3"/>
  <c r="BF136" i="3"/>
  <c r="T136" i="3"/>
  <c r="R136" i="3"/>
  <c r="P136"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0" i="3"/>
  <c r="BH130" i="3"/>
  <c r="BG130" i="3"/>
  <c r="BF130" i="3"/>
  <c r="T130" i="3"/>
  <c r="R130" i="3"/>
  <c r="P130" i="3"/>
  <c r="BI129" i="3"/>
  <c r="BH129" i="3"/>
  <c r="BG129" i="3"/>
  <c r="BF129" i="3"/>
  <c r="T129" i="3"/>
  <c r="R129" i="3"/>
  <c r="P129" i="3"/>
  <c r="J123" i="3"/>
  <c r="J122" i="3"/>
  <c r="F122" i="3"/>
  <c r="F120" i="3"/>
  <c r="E118" i="3"/>
  <c r="J94" i="3"/>
  <c r="J93" i="3"/>
  <c r="F93" i="3"/>
  <c r="F91" i="3"/>
  <c r="E89" i="3"/>
  <c r="J20" i="3"/>
  <c r="E20" i="3"/>
  <c r="F123" i="3" s="1"/>
  <c r="J19" i="3"/>
  <c r="J14" i="3"/>
  <c r="J91" i="3" s="1"/>
  <c r="E7" i="3"/>
  <c r="E114" i="3"/>
  <c r="J39" i="2"/>
  <c r="J38" i="2"/>
  <c r="AY96" i="1"/>
  <c r="J37" i="2"/>
  <c r="AX96" i="1"/>
  <c r="BI390" i="2"/>
  <c r="BH390" i="2"/>
  <c r="BG390" i="2"/>
  <c r="BF390" i="2"/>
  <c r="T390" i="2"/>
  <c r="R390" i="2"/>
  <c r="P390" i="2"/>
  <c r="BI389" i="2"/>
  <c r="BH389" i="2"/>
  <c r="BG389" i="2"/>
  <c r="BF389" i="2"/>
  <c r="T389" i="2"/>
  <c r="R389" i="2"/>
  <c r="P389" i="2"/>
  <c r="BI388" i="2"/>
  <c r="BH388" i="2"/>
  <c r="BG388" i="2"/>
  <c r="BF388" i="2"/>
  <c r="T388" i="2"/>
  <c r="R388" i="2"/>
  <c r="P388" i="2"/>
  <c r="BI371" i="2"/>
  <c r="BH371" i="2"/>
  <c r="BG371" i="2"/>
  <c r="BF371" i="2"/>
  <c r="T371" i="2"/>
  <c r="R371" i="2"/>
  <c r="P371" i="2"/>
  <c r="BI351" i="2"/>
  <c r="BH351" i="2"/>
  <c r="BG351" i="2"/>
  <c r="BF351" i="2"/>
  <c r="T351" i="2"/>
  <c r="R351" i="2"/>
  <c r="P351" i="2"/>
  <c r="BI349" i="2"/>
  <c r="BH349" i="2"/>
  <c r="BG349" i="2"/>
  <c r="BF349" i="2"/>
  <c r="T349" i="2"/>
  <c r="R349" i="2"/>
  <c r="P349" i="2"/>
  <c r="BI348" i="2"/>
  <c r="BH348" i="2"/>
  <c r="BG348" i="2"/>
  <c r="BF348" i="2"/>
  <c r="T348" i="2"/>
  <c r="R348" i="2"/>
  <c r="P348" i="2"/>
  <c r="BI343" i="2"/>
  <c r="BH343" i="2"/>
  <c r="BG343" i="2"/>
  <c r="BF343" i="2"/>
  <c r="T343" i="2"/>
  <c r="R343" i="2"/>
  <c r="P343" i="2"/>
  <c r="BI342" i="2"/>
  <c r="BH342" i="2"/>
  <c r="BG342" i="2"/>
  <c r="BF342" i="2"/>
  <c r="T342" i="2"/>
  <c r="R342" i="2"/>
  <c r="P342" i="2"/>
  <c r="BI337" i="2"/>
  <c r="BH337" i="2"/>
  <c r="BG337" i="2"/>
  <c r="BF337" i="2"/>
  <c r="T337" i="2"/>
  <c r="R337" i="2"/>
  <c r="P337" i="2"/>
  <c r="BI334" i="2"/>
  <c r="BH334" i="2"/>
  <c r="BG334" i="2"/>
  <c r="BF334" i="2"/>
  <c r="T334" i="2"/>
  <c r="R334" i="2"/>
  <c r="P334" i="2"/>
  <c r="BI323" i="2"/>
  <c r="BH323" i="2"/>
  <c r="BG323" i="2"/>
  <c r="BF323" i="2"/>
  <c r="T323" i="2"/>
  <c r="R323" i="2"/>
  <c r="P323" i="2"/>
  <c r="BI318" i="2"/>
  <c r="BH318" i="2"/>
  <c r="BG318" i="2"/>
  <c r="BF318" i="2"/>
  <c r="T318" i="2"/>
  <c r="R318" i="2"/>
  <c r="P318" i="2"/>
  <c r="BI317" i="2"/>
  <c r="BH317" i="2"/>
  <c r="BG317" i="2"/>
  <c r="BF317" i="2"/>
  <c r="T317" i="2"/>
  <c r="R317" i="2"/>
  <c r="P317" i="2"/>
  <c r="BI316" i="2"/>
  <c r="BH316" i="2"/>
  <c r="BG316" i="2"/>
  <c r="BF316" i="2"/>
  <c r="T316" i="2"/>
  <c r="R316" i="2"/>
  <c r="P316" i="2"/>
  <c r="BI315" i="2"/>
  <c r="BH315" i="2"/>
  <c r="BG315" i="2"/>
  <c r="BF315" i="2"/>
  <c r="T315" i="2"/>
  <c r="R315" i="2"/>
  <c r="P315" i="2"/>
  <c r="BI314" i="2"/>
  <c r="BH314" i="2"/>
  <c r="BG314" i="2"/>
  <c r="BF314" i="2"/>
  <c r="T314" i="2"/>
  <c r="R314" i="2"/>
  <c r="P314" i="2"/>
  <c r="BI312" i="2"/>
  <c r="BH312" i="2"/>
  <c r="BG312" i="2"/>
  <c r="BF312" i="2"/>
  <c r="T312" i="2"/>
  <c r="R312" i="2"/>
  <c r="P312" i="2"/>
  <c r="BI307" i="2"/>
  <c r="BH307" i="2"/>
  <c r="BG307" i="2"/>
  <c r="BF307" i="2"/>
  <c r="T307" i="2"/>
  <c r="R307" i="2"/>
  <c r="P307" i="2"/>
  <c r="BI305" i="2"/>
  <c r="BH305" i="2"/>
  <c r="BG305" i="2"/>
  <c r="BF305" i="2"/>
  <c r="T305" i="2"/>
  <c r="R305" i="2"/>
  <c r="P305" i="2"/>
  <c r="BI304" i="2"/>
  <c r="BH304" i="2"/>
  <c r="BG304" i="2"/>
  <c r="BF304" i="2"/>
  <c r="T304" i="2"/>
  <c r="R304" i="2"/>
  <c r="P304" i="2"/>
  <c r="BI299" i="2"/>
  <c r="BH299" i="2"/>
  <c r="BG299" i="2"/>
  <c r="BF299" i="2"/>
  <c r="T299" i="2"/>
  <c r="R299" i="2"/>
  <c r="P299" i="2"/>
  <c r="BI294" i="2"/>
  <c r="BH294" i="2"/>
  <c r="BG294" i="2"/>
  <c r="BF294" i="2"/>
  <c r="T294" i="2"/>
  <c r="R294" i="2"/>
  <c r="P294" i="2"/>
  <c r="BI289" i="2"/>
  <c r="BH289" i="2"/>
  <c r="BG289" i="2"/>
  <c r="BF289" i="2"/>
  <c r="T289" i="2"/>
  <c r="R289" i="2"/>
  <c r="P289" i="2"/>
  <c r="BI279" i="2"/>
  <c r="BH279" i="2"/>
  <c r="BG279" i="2"/>
  <c r="BF279" i="2"/>
  <c r="T279" i="2"/>
  <c r="R279" i="2"/>
  <c r="P279" i="2"/>
  <c r="BI274" i="2"/>
  <c r="BH274" i="2"/>
  <c r="BG274" i="2"/>
  <c r="BF274" i="2"/>
  <c r="T274" i="2"/>
  <c r="R274" i="2"/>
  <c r="P274" i="2"/>
  <c r="BI272" i="2"/>
  <c r="BH272" i="2"/>
  <c r="BG272" i="2"/>
  <c r="BF272" i="2"/>
  <c r="T272" i="2"/>
  <c r="R272" i="2"/>
  <c r="P272" i="2"/>
  <c r="BI271" i="2"/>
  <c r="BH271" i="2"/>
  <c r="BG271" i="2"/>
  <c r="BF271" i="2"/>
  <c r="T271" i="2"/>
  <c r="R271" i="2"/>
  <c r="P271" i="2"/>
  <c r="BI267" i="2"/>
  <c r="BH267" i="2"/>
  <c r="BG267" i="2"/>
  <c r="BF267" i="2"/>
  <c r="T267" i="2"/>
  <c r="R267" i="2"/>
  <c r="P267" i="2"/>
  <c r="BI265" i="2"/>
  <c r="BH265" i="2"/>
  <c r="BG265" i="2"/>
  <c r="BF265" i="2"/>
  <c r="T265" i="2"/>
  <c r="R265" i="2"/>
  <c r="P265" i="2"/>
  <c r="BI261" i="2"/>
  <c r="BH261" i="2"/>
  <c r="BG261" i="2"/>
  <c r="BF261" i="2"/>
  <c r="T261" i="2"/>
  <c r="R261" i="2"/>
  <c r="P261" i="2"/>
  <c r="BI260" i="2"/>
  <c r="BH260" i="2"/>
  <c r="BG260" i="2"/>
  <c r="BF260" i="2"/>
  <c r="T260" i="2"/>
  <c r="R260" i="2"/>
  <c r="P260" i="2"/>
  <c r="BI256" i="2"/>
  <c r="BH256" i="2"/>
  <c r="BG256" i="2"/>
  <c r="BF256" i="2"/>
  <c r="T256" i="2"/>
  <c r="R256" i="2"/>
  <c r="P256" i="2"/>
  <c r="BI251" i="2"/>
  <c r="BH251" i="2"/>
  <c r="BG251" i="2"/>
  <c r="BF251" i="2"/>
  <c r="T251" i="2"/>
  <c r="R251" i="2"/>
  <c r="P251" i="2"/>
  <c r="BI246" i="2"/>
  <c r="BH246" i="2"/>
  <c r="BG246" i="2"/>
  <c r="BF246" i="2"/>
  <c r="T246" i="2"/>
  <c r="R246" i="2"/>
  <c r="P246" i="2"/>
  <c r="BI245" i="2"/>
  <c r="BH245" i="2"/>
  <c r="BG245" i="2"/>
  <c r="BF245" i="2"/>
  <c r="T245" i="2"/>
  <c r="R245" i="2"/>
  <c r="P245" i="2"/>
  <c r="BI240" i="2"/>
  <c r="BH240" i="2"/>
  <c r="BG240" i="2"/>
  <c r="BF240" i="2"/>
  <c r="T240" i="2"/>
  <c r="R240" i="2"/>
  <c r="P240" i="2"/>
  <c r="BI238" i="2"/>
  <c r="BH238" i="2"/>
  <c r="BG238" i="2"/>
  <c r="BF238" i="2"/>
  <c r="T238" i="2"/>
  <c r="R238" i="2"/>
  <c r="P238" i="2"/>
  <c r="BI237" i="2"/>
  <c r="BH237" i="2"/>
  <c r="BG237" i="2"/>
  <c r="BF237" i="2"/>
  <c r="T237" i="2"/>
  <c r="R237" i="2"/>
  <c r="P237" i="2"/>
  <c r="BI233" i="2"/>
  <c r="BH233" i="2"/>
  <c r="BG233" i="2"/>
  <c r="BF233" i="2"/>
  <c r="T233" i="2"/>
  <c r="R233" i="2"/>
  <c r="P233" i="2"/>
  <c r="BI229" i="2"/>
  <c r="BH229" i="2"/>
  <c r="BG229" i="2"/>
  <c r="BF229" i="2"/>
  <c r="T229" i="2"/>
  <c r="R229" i="2"/>
  <c r="P229" i="2"/>
  <c r="BI227" i="2"/>
  <c r="BH227" i="2"/>
  <c r="BG227" i="2"/>
  <c r="BF227" i="2"/>
  <c r="T227" i="2"/>
  <c r="R227" i="2"/>
  <c r="P227" i="2"/>
  <c r="BI226" i="2"/>
  <c r="BH226" i="2"/>
  <c r="BG226" i="2"/>
  <c r="BF226" i="2"/>
  <c r="T226" i="2"/>
  <c r="R226" i="2"/>
  <c r="P226" i="2"/>
  <c r="BI222" i="2"/>
  <c r="BH222" i="2"/>
  <c r="BG222" i="2"/>
  <c r="BF222" i="2"/>
  <c r="T222" i="2"/>
  <c r="R222" i="2"/>
  <c r="P222" i="2"/>
  <c r="BI220" i="2"/>
  <c r="BH220" i="2"/>
  <c r="BG220" i="2"/>
  <c r="BF220" i="2"/>
  <c r="T220" i="2"/>
  <c r="R220" i="2"/>
  <c r="P220" i="2"/>
  <c r="BI219" i="2"/>
  <c r="BH219" i="2"/>
  <c r="BG219" i="2"/>
  <c r="BF219" i="2"/>
  <c r="T219" i="2"/>
  <c r="R219" i="2"/>
  <c r="P219" i="2"/>
  <c r="BI218" i="2"/>
  <c r="BH218" i="2"/>
  <c r="BG218" i="2"/>
  <c r="BF218" i="2"/>
  <c r="T218" i="2"/>
  <c r="R218" i="2"/>
  <c r="P218" i="2"/>
  <c r="BI214" i="2"/>
  <c r="BH214" i="2"/>
  <c r="BG214" i="2"/>
  <c r="BF214" i="2"/>
  <c r="T214" i="2"/>
  <c r="R214" i="2"/>
  <c r="P214" i="2"/>
  <c r="BI212" i="2"/>
  <c r="BH212" i="2"/>
  <c r="BG212" i="2"/>
  <c r="BF212" i="2"/>
  <c r="T212" i="2"/>
  <c r="R212" i="2"/>
  <c r="P212" i="2"/>
  <c r="BI211" i="2"/>
  <c r="BH211" i="2"/>
  <c r="BG211" i="2"/>
  <c r="BF211" i="2"/>
  <c r="T211" i="2"/>
  <c r="R211" i="2"/>
  <c r="P211" i="2"/>
  <c r="BI209" i="2"/>
  <c r="BH209" i="2"/>
  <c r="BG209" i="2"/>
  <c r="BF209" i="2"/>
  <c r="T209" i="2"/>
  <c r="R209" i="2"/>
  <c r="P209" i="2"/>
  <c r="BI204" i="2"/>
  <c r="BH204" i="2"/>
  <c r="BG204" i="2"/>
  <c r="BF204" i="2"/>
  <c r="T204" i="2"/>
  <c r="R204" i="2"/>
  <c r="P204" i="2"/>
  <c r="BI201" i="2"/>
  <c r="BH201" i="2"/>
  <c r="BG201" i="2"/>
  <c r="BF201" i="2"/>
  <c r="T201" i="2"/>
  <c r="R201" i="2"/>
  <c r="P201" i="2"/>
  <c r="BI200" i="2"/>
  <c r="BH200" i="2"/>
  <c r="BG200" i="2"/>
  <c r="BF200" i="2"/>
  <c r="T200" i="2"/>
  <c r="R200" i="2"/>
  <c r="P200" i="2"/>
  <c r="BI198" i="2"/>
  <c r="BH198" i="2"/>
  <c r="BG198" i="2"/>
  <c r="BF198" i="2"/>
  <c r="T198" i="2"/>
  <c r="R198" i="2"/>
  <c r="P198" i="2"/>
  <c r="BI196" i="2"/>
  <c r="BH196" i="2"/>
  <c r="BG196" i="2"/>
  <c r="BF196" i="2"/>
  <c r="T196" i="2"/>
  <c r="R196" i="2"/>
  <c r="P196" i="2"/>
  <c r="BI195" i="2"/>
  <c r="BH195" i="2"/>
  <c r="BG195" i="2"/>
  <c r="BF195" i="2"/>
  <c r="T195" i="2"/>
  <c r="R195" i="2"/>
  <c r="P195" i="2"/>
  <c r="BI193" i="2"/>
  <c r="BH193" i="2"/>
  <c r="BG193" i="2"/>
  <c r="BF193" i="2"/>
  <c r="T193" i="2"/>
  <c r="R193" i="2"/>
  <c r="P193" i="2"/>
  <c r="BI192" i="2"/>
  <c r="BH192" i="2"/>
  <c r="BG192" i="2"/>
  <c r="BF192" i="2"/>
  <c r="T192" i="2"/>
  <c r="R192" i="2"/>
  <c r="P192" i="2"/>
  <c r="BI182" i="2"/>
  <c r="BH182" i="2"/>
  <c r="BG182" i="2"/>
  <c r="BF182" i="2"/>
  <c r="T182" i="2"/>
  <c r="R182" i="2"/>
  <c r="P182" i="2"/>
  <c r="BI173" i="2"/>
  <c r="BH173" i="2"/>
  <c r="BG173" i="2"/>
  <c r="BF173" i="2"/>
  <c r="T173" i="2"/>
  <c r="R173" i="2"/>
  <c r="P173" i="2"/>
  <c r="BI167" i="2"/>
  <c r="BH167" i="2"/>
  <c r="BG167" i="2"/>
  <c r="BF167" i="2"/>
  <c r="T167" i="2"/>
  <c r="R167" i="2"/>
  <c r="P167" i="2"/>
  <c r="BI161" i="2"/>
  <c r="BH161" i="2"/>
  <c r="BG161" i="2"/>
  <c r="BF161" i="2"/>
  <c r="T161" i="2"/>
  <c r="R161" i="2"/>
  <c r="P161" i="2"/>
  <c r="BI153" i="2"/>
  <c r="BH153" i="2"/>
  <c r="BG153" i="2"/>
  <c r="BF153" i="2"/>
  <c r="T153" i="2"/>
  <c r="R153" i="2"/>
  <c r="P153" i="2"/>
  <c r="BI151" i="2"/>
  <c r="BH151" i="2"/>
  <c r="BG151" i="2"/>
  <c r="BF151" i="2"/>
  <c r="T151" i="2"/>
  <c r="R151" i="2"/>
  <c r="P151" i="2"/>
  <c r="BI150" i="2"/>
  <c r="BH150" i="2"/>
  <c r="BG150" i="2"/>
  <c r="BF150" i="2"/>
  <c r="T150" i="2"/>
  <c r="R150" i="2"/>
  <c r="P150" i="2"/>
  <c r="BI149" i="2"/>
  <c r="BH149" i="2"/>
  <c r="BG149" i="2"/>
  <c r="BF149" i="2"/>
  <c r="T149" i="2"/>
  <c r="R149" i="2"/>
  <c r="P149" i="2"/>
  <c r="BI145" i="2"/>
  <c r="BH145" i="2"/>
  <c r="BG145" i="2"/>
  <c r="BF145" i="2"/>
  <c r="T145" i="2"/>
  <c r="R145" i="2"/>
  <c r="P145" i="2"/>
  <c r="BI138" i="2"/>
  <c r="BH138" i="2"/>
  <c r="BG138" i="2"/>
  <c r="BF138" i="2"/>
  <c r="T138" i="2"/>
  <c r="T137" i="2"/>
  <c r="R138" i="2"/>
  <c r="R137" i="2"/>
  <c r="P138" i="2"/>
  <c r="P137" i="2"/>
  <c r="J132" i="2"/>
  <c r="J131" i="2"/>
  <c r="F131" i="2"/>
  <c r="F129" i="2"/>
  <c r="E127" i="2"/>
  <c r="J94" i="2"/>
  <c r="J93" i="2"/>
  <c r="F93" i="2"/>
  <c r="F91" i="2"/>
  <c r="E89" i="2"/>
  <c r="J20" i="2"/>
  <c r="E20" i="2"/>
  <c r="F94" i="2"/>
  <c r="J19" i="2"/>
  <c r="J14" i="2"/>
  <c r="J129" i="2" s="1"/>
  <c r="E7" i="2"/>
  <c r="E123" i="2"/>
  <c r="L90" i="1"/>
  <c r="AM90" i="1"/>
  <c r="AM89" i="1"/>
  <c r="L89" i="1"/>
  <c r="AM87" i="1"/>
  <c r="L87" i="1"/>
  <c r="L85" i="1"/>
  <c r="L84" i="1"/>
  <c r="BK337" i="2"/>
  <c r="BK304" i="2"/>
  <c r="BK299" i="2"/>
  <c r="J289" i="2"/>
  <c r="J271" i="2"/>
  <c r="BK261" i="2"/>
  <c r="BK222" i="2"/>
  <c r="BK211" i="2"/>
  <c r="J209" i="2"/>
  <c r="J200" i="2"/>
  <c r="J193" i="2"/>
  <c r="BK150" i="2"/>
  <c r="J388" i="2"/>
  <c r="BK349" i="2"/>
  <c r="BK323" i="2"/>
  <c r="J299" i="2"/>
  <c r="J279" i="2"/>
  <c r="BK256" i="2"/>
  <c r="BK238" i="2"/>
  <c r="BK201" i="2"/>
  <c r="J161" i="2"/>
  <c r="J150" i="2"/>
  <c r="BK138" i="2"/>
  <c r="J389" i="2"/>
  <c r="J348" i="2"/>
  <c r="J316" i="2"/>
  <c r="BK289" i="2"/>
  <c r="J261" i="2"/>
  <c r="J240" i="2"/>
  <c r="J229" i="2"/>
  <c r="BK214" i="2"/>
  <c r="J192" i="2"/>
  <c r="BK351" i="2"/>
  <c r="BK342" i="2"/>
  <c r="J323" i="2"/>
  <c r="J307" i="2"/>
  <c r="BK279" i="2"/>
  <c r="J256" i="2"/>
  <c r="BK209" i="2"/>
  <c r="BK198" i="2"/>
  <c r="BK195" i="2"/>
  <c r="BK182" i="2"/>
  <c r="BK160" i="3"/>
  <c r="J157" i="3"/>
  <c r="J161" i="3"/>
  <c r="J156" i="3"/>
  <c r="J153" i="3"/>
  <c r="J151" i="3"/>
  <c r="J143" i="3"/>
  <c r="J135" i="3"/>
  <c r="BK162" i="3"/>
  <c r="BK156" i="3"/>
  <c r="BK150" i="3"/>
  <c r="BK139" i="3"/>
  <c r="BK153" i="3"/>
  <c r="J150" i="3"/>
  <c r="J136" i="3"/>
  <c r="BK210" i="4"/>
  <c r="J204" i="4"/>
  <c r="BK200" i="4"/>
  <c r="BK197" i="4"/>
  <c r="J192" i="4"/>
  <c r="BK186" i="4"/>
  <c r="BK170" i="4"/>
  <c r="BK156" i="4"/>
  <c r="BK148" i="4"/>
  <c r="BK143" i="4"/>
  <c r="J130" i="4"/>
  <c r="J213" i="4"/>
  <c r="J206" i="4"/>
  <c r="J186" i="4"/>
  <c r="J173" i="4"/>
  <c r="J165" i="4"/>
  <c r="J159" i="4"/>
  <c r="BK155" i="4"/>
  <c r="BK153" i="4"/>
  <c r="BK133" i="4"/>
  <c r="J207" i="4"/>
  <c r="BK204" i="4"/>
  <c r="BK201" i="4"/>
  <c r="J198" i="4"/>
  <c r="J191" i="4"/>
  <c r="BK187" i="4"/>
  <c r="BK179" i="4"/>
  <c r="BK177" i="4"/>
  <c r="BK169" i="4"/>
  <c r="BK164" i="4"/>
  <c r="BK162" i="4"/>
  <c r="J155" i="4"/>
  <c r="BK147" i="4"/>
  <c r="BK141" i="4"/>
  <c r="BK138" i="4"/>
  <c r="J135" i="4"/>
  <c r="J215" i="4"/>
  <c r="J212" i="4"/>
  <c r="BK202" i="4"/>
  <c r="BK189" i="4"/>
  <c r="J175" i="4"/>
  <c r="J168" i="4"/>
  <c r="J160" i="4"/>
  <c r="J149" i="4"/>
  <c r="J142" i="4"/>
  <c r="BK134" i="4"/>
  <c r="J125" i="5"/>
  <c r="J131" i="5"/>
  <c r="BK125" i="5"/>
  <c r="BK131" i="6"/>
  <c r="J124" i="6"/>
  <c r="BK133" i="6"/>
  <c r="BK128" i="6"/>
  <c r="J125" i="6"/>
  <c r="J343" i="2"/>
  <c r="BK315" i="2"/>
  <c r="BK274" i="2"/>
  <c r="BK267" i="2"/>
  <c r="J260" i="2"/>
  <c r="BK220" i="2"/>
  <c r="BK218" i="2"/>
  <c r="J212" i="2"/>
  <c r="J182" i="2"/>
  <c r="BK149" i="2"/>
  <c r="BK390" i="2"/>
  <c r="J371" i="2"/>
  <c r="J351" i="2"/>
  <c r="BK348" i="2"/>
  <c r="J318" i="2"/>
  <c r="BK260" i="2"/>
  <c r="BK251" i="2"/>
  <c r="J237" i="2"/>
  <c r="BK219" i="2"/>
  <c r="J204" i="2"/>
  <c r="BK167" i="2"/>
  <c r="BK389" i="2"/>
  <c r="BK388" i="2"/>
  <c r="BK318" i="2"/>
  <c r="J315" i="2"/>
  <c r="BK305" i="2"/>
  <c r="J274" i="2"/>
  <c r="J251" i="2"/>
  <c r="J222" i="2"/>
  <c r="J211" i="2"/>
  <c r="J198" i="2"/>
  <c r="BK161" i="2"/>
  <c r="J145" i="2"/>
  <c r="BK316" i="2"/>
  <c r="J305" i="2"/>
  <c r="BK240" i="2"/>
  <c r="BK237" i="2"/>
  <c r="J226" i="2"/>
  <c r="BK193" i="2"/>
  <c r="J167" i="2"/>
  <c r="BK161" i="3"/>
  <c r="J155" i="3"/>
  <c r="J145" i="3"/>
  <c r="BK133" i="3"/>
  <c r="J152" i="3"/>
  <c r="J147" i="3"/>
  <c r="J140" i="3"/>
  <c r="J133" i="3"/>
  <c r="J129" i="3"/>
  <c r="J159" i="3"/>
  <c r="J142" i="3"/>
  <c r="BK152" i="3"/>
  <c r="BK142" i="3"/>
  <c r="BK135" i="3"/>
  <c r="J130" i="3"/>
  <c r="J211" i="4"/>
  <c r="J199" i="4"/>
  <c r="BK195" i="4"/>
  <c r="BK191" i="4"/>
  <c r="BK185" i="4"/>
  <c r="J178" i="4"/>
  <c r="J169" i="4"/>
  <c r="J153" i="4"/>
  <c r="J138" i="4"/>
  <c r="BK218" i="4"/>
  <c r="J210" i="4"/>
  <c r="J195" i="4"/>
  <c r="BK188" i="4"/>
  <c r="J176" i="4"/>
  <c r="BK160" i="4"/>
  <c r="J157" i="4"/>
  <c r="J150" i="4"/>
  <c r="BK144" i="4"/>
  <c r="BK217" i="4"/>
  <c r="BK214" i="4"/>
  <c r="BK206" i="4"/>
  <c r="BK203" i="4"/>
  <c r="BK199" i="4"/>
  <c r="BK193" i="4"/>
  <c r="J188" i="4"/>
  <c r="BK184" i="4"/>
  <c r="BK182" i="4"/>
  <c r="BK176" i="4"/>
  <c r="BK174" i="4"/>
  <c r="BK168" i="4"/>
  <c r="J161" i="4"/>
  <c r="J154" i="4"/>
  <c r="BK146" i="4"/>
  <c r="J143" i="4"/>
  <c r="BK140" i="4"/>
  <c r="BK136" i="4"/>
  <c r="BK130" i="4"/>
  <c r="BK213" i="4"/>
  <c r="J203" i="4"/>
  <c r="BK183" i="4"/>
  <c r="J179" i="4"/>
  <c r="BK171" i="4"/>
  <c r="J162" i="4"/>
  <c r="J156" i="4"/>
  <c r="BK145" i="4"/>
  <c r="J141" i="4"/>
  <c r="J131" i="4"/>
  <c r="BK137" i="5"/>
  <c r="BK129" i="5"/>
  <c r="J133" i="5"/>
  <c r="J133" i="6"/>
  <c r="J128" i="6"/>
  <c r="BK125" i="6"/>
  <c r="BK229" i="2"/>
  <c r="J153" i="2"/>
  <c r="J390" i="2"/>
  <c r="J312" i="2"/>
  <c r="J272" i="2"/>
  <c r="J246" i="2"/>
  <c r="BK233" i="2"/>
  <c r="BK227" i="2"/>
  <c r="BK212" i="2"/>
  <c r="BK153" i="2"/>
  <c r="AS99" i="1"/>
  <c r="BK343" i="2"/>
  <c r="J334" i="2"/>
  <c r="BK312" i="2"/>
  <c r="J304" i="2"/>
  <c r="J267" i="2"/>
  <c r="J220" i="2"/>
  <c r="BK200" i="2"/>
  <c r="BK192" i="2"/>
  <c r="J149" i="2"/>
  <c r="BK159" i="3"/>
  <c r="BK143" i="3"/>
  <c r="J164" i="3"/>
  <c r="J160" i="3"/>
  <c r="BK155" i="3"/>
  <c r="BK145" i="3"/>
  <c r="BK136" i="3"/>
  <c r="BK130" i="3"/>
  <c r="BK164" i="3"/>
  <c r="BK154" i="3"/>
  <c r="BK147" i="3"/>
  <c r="J132" i="3"/>
  <c r="J149" i="3"/>
  <c r="J218" i="4"/>
  <c r="BK207" i="4"/>
  <c r="J201" i="4"/>
  <c r="BK198" i="4"/>
  <c r="BK194" i="4"/>
  <c r="J183" i="4"/>
  <c r="BK172" i="4"/>
  <c r="J164" i="4"/>
  <c r="J151" i="4"/>
  <c r="J146" i="4"/>
  <c r="J134" i="4"/>
  <c r="J202" i="4"/>
  <c r="BK192" i="4"/>
  <c r="J187" i="4"/>
  <c r="J174" i="4"/>
  <c r="J167" i="4"/>
  <c r="J163" i="4"/>
  <c r="J152" i="4"/>
  <c r="J148" i="4"/>
  <c r="BK135" i="4"/>
  <c r="J216" i="4"/>
  <c r="BK212" i="4"/>
  <c r="J217" i="4"/>
  <c r="BK190" i="4"/>
  <c r="BK180" i="4"/>
  <c r="J172" i="4"/>
  <c r="J166" i="4"/>
  <c r="BK157" i="4"/>
  <c r="J147" i="4"/>
  <c r="J140" i="4"/>
  <c r="BK131" i="5"/>
  <c r="BK135" i="5"/>
  <c r="J137" i="5"/>
  <c r="BK127" i="5"/>
  <c r="J127" i="5"/>
  <c r="J131" i="6"/>
  <c r="BK124" i="6"/>
  <c r="BK334" i="2"/>
  <c r="BK314" i="2"/>
  <c r="J294" i="2"/>
  <c r="BK272" i="2"/>
  <c r="BK265" i="2"/>
  <c r="J227" i="2"/>
  <c r="J219" i="2"/>
  <c r="J214" i="2"/>
  <c r="BK196" i="2"/>
  <c r="J151" i="2"/>
  <c r="AS95" i="1"/>
  <c r="J342" i="2"/>
  <c r="BK307" i="2"/>
  <c r="BK246" i="2"/>
  <c r="BK226" i="2"/>
  <c r="J218" i="2"/>
  <c r="J173" i="2"/>
  <c r="BK151" i="2"/>
  <c r="BK145" i="2"/>
  <c r="BK371" i="2"/>
  <c r="BK317" i="2"/>
  <c r="J314" i="2"/>
  <c r="BK294" i="2"/>
  <c r="J265" i="2"/>
  <c r="J245" i="2"/>
  <c r="BK204" i="2"/>
  <c r="J195" i="2"/>
  <c r="BK173" i="2"/>
  <c r="J138" i="2"/>
  <c r="J349" i="2"/>
  <c r="J337" i="2"/>
  <c r="J317" i="2"/>
  <c r="BK271" i="2"/>
  <c r="BK245" i="2"/>
  <c r="J238" i="2"/>
  <c r="J233" i="2"/>
  <c r="J201" i="2"/>
  <c r="J196" i="2"/>
  <c r="BK165" i="3"/>
  <c r="J158" i="3"/>
  <c r="J154" i="3"/>
  <c r="BK138" i="3"/>
  <c r="J162" i="3"/>
  <c r="BK157" i="3"/>
  <c r="BK149" i="3"/>
  <c r="J139" i="3"/>
  <c r="J134" i="3"/>
  <c r="BK132" i="3"/>
  <c r="J165" i="3"/>
  <c r="BK158" i="3"/>
  <c r="J138" i="3"/>
  <c r="BK151" i="3"/>
  <c r="BK140" i="3"/>
  <c r="BK134" i="3"/>
  <c r="BK129" i="3"/>
  <c r="BK216" i="4"/>
  <c r="BK205" i="4"/>
  <c r="J193" i="4"/>
  <c r="J190" i="4"/>
  <c r="J184" i="4"/>
  <c r="J177" i="4"/>
  <c r="BK166" i="4"/>
  <c r="BK152" i="4"/>
  <c r="J137" i="4"/>
  <c r="J214" i="4"/>
  <c r="J208" i="4"/>
  <c r="J200" i="4"/>
  <c r="J189" i="4"/>
  <c r="J180" i="4"/>
  <c r="J170" i="4"/>
  <c r="BK154" i="4"/>
  <c r="BK149" i="4"/>
  <c r="J139" i="4"/>
  <c r="BK131" i="4"/>
  <c r="BK215" i="4"/>
  <c r="BK208" i="4"/>
  <c r="J205" i="4"/>
  <c r="J197" i="4"/>
  <c r="J185" i="4"/>
  <c r="BK178" i="4"/>
  <c r="BK175" i="4"/>
  <c r="J171" i="4"/>
  <c r="BK165" i="4"/>
  <c r="BK163" i="4"/>
  <c r="BK159" i="4"/>
  <c r="BK151" i="4"/>
  <c r="J145" i="4"/>
  <c r="BK142" i="4"/>
  <c r="BK139" i="4"/>
  <c r="BK137" i="4"/>
  <c r="J133" i="4"/>
  <c r="BK211" i="4"/>
  <c r="J194" i="4"/>
  <c r="J182" i="4"/>
  <c r="BK173" i="4"/>
  <c r="BK167" i="4"/>
  <c r="BK161" i="4"/>
  <c r="BK150" i="4"/>
  <c r="J144" i="4"/>
  <c r="J136" i="4"/>
  <c r="J129" i="5"/>
  <c r="BK133" i="5"/>
  <c r="J135" i="5"/>
  <c r="BK144" i="2" l="1"/>
  <c r="J144" i="2"/>
  <c r="J101" i="2" s="1"/>
  <c r="R152" i="2"/>
  <c r="T191" i="2"/>
  <c r="R199" i="2"/>
  <c r="T203" i="2"/>
  <c r="R213" i="2"/>
  <c r="T221" i="2"/>
  <c r="R228" i="2"/>
  <c r="R239" i="2"/>
  <c r="BK273" i="2"/>
  <c r="J273" i="2" s="1"/>
  <c r="J111" i="2" s="1"/>
  <c r="P306" i="2"/>
  <c r="BK350" i="2"/>
  <c r="J350" i="2" s="1"/>
  <c r="J113" i="2" s="1"/>
  <c r="P128" i="3"/>
  <c r="R131" i="3"/>
  <c r="P137" i="3"/>
  <c r="P141" i="3"/>
  <c r="R163" i="3"/>
  <c r="R129" i="4"/>
  <c r="T132" i="4"/>
  <c r="R158" i="4"/>
  <c r="BK181" i="4"/>
  <c r="J181" i="4" s="1"/>
  <c r="J103" i="4" s="1"/>
  <c r="P196" i="4"/>
  <c r="T209" i="4"/>
  <c r="P124" i="5"/>
  <c r="P123" i="5" s="1"/>
  <c r="P122" i="5" s="1"/>
  <c r="AU100" i="1" s="1"/>
  <c r="AU99" i="1" s="1"/>
  <c r="R123" i="6"/>
  <c r="R122" i="6" s="1"/>
  <c r="R121" i="6" s="1"/>
  <c r="P144" i="2"/>
  <c r="P136" i="2" s="1"/>
  <c r="P152" i="2"/>
  <c r="R191" i="2"/>
  <c r="T199" i="2"/>
  <c r="BK203" i="2"/>
  <c r="J203" i="2" s="1"/>
  <c r="J106" i="2" s="1"/>
  <c r="BK213" i="2"/>
  <c r="J213" i="2" s="1"/>
  <c r="J107" i="2" s="1"/>
  <c r="BK221" i="2"/>
  <c r="J221" i="2" s="1"/>
  <c r="J108" i="2" s="1"/>
  <c r="P228" i="2"/>
  <c r="P239" i="2"/>
  <c r="T273" i="2"/>
  <c r="BK306" i="2"/>
  <c r="J306" i="2" s="1"/>
  <c r="J112" i="2" s="1"/>
  <c r="P350" i="2"/>
  <c r="BK128" i="3"/>
  <c r="J128" i="3" s="1"/>
  <c r="J100" i="3" s="1"/>
  <c r="BK131" i="3"/>
  <c r="J131" i="3" s="1"/>
  <c r="J101" i="3" s="1"/>
  <c r="BK137" i="3"/>
  <c r="J137" i="3"/>
  <c r="J102" i="3" s="1"/>
  <c r="BK141" i="3"/>
  <c r="J141" i="3"/>
  <c r="J103" i="3"/>
  <c r="BK163" i="3"/>
  <c r="J163" i="3" s="1"/>
  <c r="J104" i="3" s="1"/>
  <c r="T129" i="4"/>
  <c r="R132" i="4"/>
  <c r="BK158" i="4"/>
  <c r="J158" i="4"/>
  <c r="J102" i="4"/>
  <c r="R181" i="4"/>
  <c r="BK196" i="4"/>
  <c r="J196" i="4"/>
  <c r="J104" i="4"/>
  <c r="BK209" i="4"/>
  <c r="J209" i="4" s="1"/>
  <c r="J105" i="4" s="1"/>
  <c r="BK124" i="5"/>
  <c r="J124" i="5" s="1"/>
  <c r="J100" i="5" s="1"/>
  <c r="T144" i="2"/>
  <c r="BK152" i="2"/>
  <c r="J152" i="2" s="1"/>
  <c r="J102" i="2" s="1"/>
  <c r="BK191" i="2"/>
  <c r="J191" i="2" s="1"/>
  <c r="J103" i="2" s="1"/>
  <c r="BK199" i="2"/>
  <c r="J199" i="2"/>
  <c r="J104" i="2" s="1"/>
  <c r="R203" i="2"/>
  <c r="T213" i="2"/>
  <c r="R221" i="2"/>
  <c r="BK228" i="2"/>
  <c r="J228" i="2" s="1"/>
  <c r="J109" i="2" s="1"/>
  <c r="BK239" i="2"/>
  <c r="J239" i="2" s="1"/>
  <c r="J110" i="2" s="1"/>
  <c r="R273" i="2"/>
  <c r="R306" i="2"/>
  <c r="T350" i="2"/>
  <c r="T128" i="3"/>
  <c r="T131" i="3"/>
  <c r="T137" i="3"/>
  <c r="T141" i="3"/>
  <c r="T163" i="3"/>
  <c r="P129" i="4"/>
  <c r="BK132" i="4"/>
  <c r="J132" i="4" s="1"/>
  <c r="J101" i="4" s="1"/>
  <c r="T158" i="4"/>
  <c r="P181" i="4"/>
  <c r="T196" i="4"/>
  <c r="R209" i="4"/>
  <c r="R124" i="5"/>
  <c r="R123" i="5"/>
  <c r="R122" i="5" s="1"/>
  <c r="BK123" i="6"/>
  <c r="T123" i="6"/>
  <c r="T122" i="6"/>
  <c r="T121" i="6" s="1"/>
  <c r="R144" i="2"/>
  <c r="R136" i="2"/>
  <c r="T152" i="2"/>
  <c r="T136" i="2" s="1"/>
  <c r="P191" i="2"/>
  <c r="P199" i="2"/>
  <c r="P203" i="2"/>
  <c r="P213" i="2"/>
  <c r="P221" i="2"/>
  <c r="T228" i="2"/>
  <c r="T239" i="2"/>
  <c r="P273" i="2"/>
  <c r="T306" i="2"/>
  <c r="R350" i="2"/>
  <c r="R128" i="3"/>
  <c r="P131" i="3"/>
  <c r="R137" i="3"/>
  <c r="R141" i="3"/>
  <c r="P163" i="3"/>
  <c r="BK129" i="4"/>
  <c r="J129" i="4" s="1"/>
  <c r="J100" i="4" s="1"/>
  <c r="P132" i="4"/>
  <c r="P158" i="4"/>
  <c r="T181" i="4"/>
  <c r="R196" i="4"/>
  <c r="P209" i="4"/>
  <c r="T124" i="5"/>
  <c r="T123" i="5" s="1"/>
  <c r="T122" i="5" s="1"/>
  <c r="P123" i="6"/>
  <c r="P122" i="6"/>
  <c r="P121" i="6" s="1"/>
  <c r="AU101" i="1" s="1"/>
  <c r="BK137" i="2"/>
  <c r="BK136" i="2"/>
  <c r="J136" i="2" s="1"/>
  <c r="J99" i="2" s="1"/>
  <c r="BK132" i="6"/>
  <c r="J132" i="6"/>
  <c r="J101" i="6" s="1"/>
  <c r="BK127" i="6"/>
  <c r="J127" i="6"/>
  <c r="J99" i="6"/>
  <c r="BK130" i="6"/>
  <c r="J130" i="6" s="1"/>
  <c r="J100" i="6" s="1"/>
  <c r="J115" i="6"/>
  <c r="F118" i="6"/>
  <c r="BE128" i="6"/>
  <c r="E111" i="6"/>
  <c r="BE131" i="6"/>
  <c r="BE133" i="6"/>
  <c r="BE124" i="6"/>
  <c r="BE125" i="6"/>
  <c r="F94" i="5"/>
  <c r="BE125" i="5"/>
  <c r="BE133" i="5"/>
  <c r="BE137" i="5"/>
  <c r="J91" i="5"/>
  <c r="BE129" i="5"/>
  <c r="E85" i="5"/>
  <c r="BE127" i="5"/>
  <c r="BE131" i="5"/>
  <c r="BE135" i="5"/>
  <c r="E85" i="4"/>
  <c r="BE133" i="4"/>
  <c r="BE135" i="4"/>
  <c r="BE136" i="4"/>
  <c r="BE138" i="4"/>
  <c r="BE142" i="4"/>
  <c r="BE153" i="4"/>
  <c r="BE154" i="4"/>
  <c r="BE163" i="4"/>
  <c r="BE164" i="4"/>
  <c r="BE168" i="4"/>
  <c r="BE176" i="4"/>
  <c r="BE178" i="4"/>
  <c r="BE182" i="4"/>
  <c r="BE183" i="4"/>
  <c r="BE184" i="4"/>
  <c r="BE185" i="4"/>
  <c r="BE186" i="4"/>
  <c r="BE191" i="4"/>
  <c r="BE192" i="4"/>
  <c r="BE193" i="4"/>
  <c r="BE198" i="4"/>
  <c r="BE199" i="4"/>
  <c r="BE204" i="4"/>
  <c r="BE205" i="4"/>
  <c r="BE207" i="4"/>
  <c r="BE214" i="4"/>
  <c r="BE216" i="4"/>
  <c r="BE218" i="4"/>
  <c r="F94" i="4"/>
  <c r="BE131" i="4"/>
  <c r="BE143" i="4"/>
  <c r="BE148" i="4"/>
  <c r="BE149" i="4"/>
  <c r="BE152" i="4"/>
  <c r="BE155" i="4"/>
  <c r="BE156" i="4"/>
  <c r="BE170" i="4"/>
  <c r="BE172" i="4"/>
  <c r="BE189" i="4"/>
  <c r="BE194" i="4"/>
  <c r="BE195" i="4"/>
  <c r="BE197" i="4"/>
  <c r="BE200" i="4"/>
  <c r="BE201" i="4"/>
  <c r="BE210" i="4"/>
  <c r="BE211" i="4"/>
  <c r="J91" i="4"/>
  <c r="BE130" i="4"/>
  <c r="BE137" i="4"/>
  <c r="BE145" i="4"/>
  <c r="BE146" i="4"/>
  <c r="BE147" i="4"/>
  <c r="BE150" i="4"/>
  <c r="BE162" i="4"/>
  <c r="BE165" i="4"/>
  <c r="BE166" i="4"/>
  <c r="BE169" i="4"/>
  <c r="BE171" i="4"/>
  <c r="BE174" i="4"/>
  <c r="BE175" i="4"/>
  <c r="BE177" i="4"/>
  <c r="BE179" i="4"/>
  <c r="BE190" i="4"/>
  <c r="BE206" i="4"/>
  <c r="BE215" i="4"/>
  <c r="BE134" i="4"/>
  <c r="BE139" i="4"/>
  <c r="BE140" i="4"/>
  <c r="BE141" i="4"/>
  <c r="BE144" i="4"/>
  <c r="BE151" i="4"/>
  <c r="BE157" i="4"/>
  <c r="BE159" i="4"/>
  <c r="BE160" i="4"/>
  <c r="BE161" i="4"/>
  <c r="BE167" i="4"/>
  <c r="BE173" i="4"/>
  <c r="BE180" i="4"/>
  <c r="BE187" i="4"/>
  <c r="BE188" i="4"/>
  <c r="BE202" i="4"/>
  <c r="BE203" i="4"/>
  <c r="BE208" i="4"/>
  <c r="BE212" i="4"/>
  <c r="BE213" i="4"/>
  <c r="BE217" i="4"/>
  <c r="F94" i="3"/>
  <c r="BE130" i="3"/>
  <c r="BE136" i="3"/>
  <c r="BE138" i="3"/>
  <c r="BE143" i="3"/>
  <c r="BE147" i="3"/>
  <c r="BE156" i="3"/>
  <c r="E85" i="3"/>
  <c r="J120" i="3"/>
  <c r="BE129" i="3"/>
  <c r="BE132" i="3"/>
  <c r="BE134" i="3"/>
  <c r="BE135" i="3"/>
  <c r="BE140" i="3"/>
  <c r="BE142" i="3"/>
  <c r="BE145" i="3"/>
  <c r="BE149" i="3"/>
  <c r="BE151" i="3"/>
  <c r="BE155" i="3"/>
  <c r="BE157" i="3"/>
  <c r="BE158" i="3"/>
  <c r="BE160" i="3"/>
  <c r="BE162" i="3"/>
  <c r="BE164" i="3"/>
  <c r="BE165" i="3"/>
  <c r="BE133" i="3"/>
  <c r="BE139" i="3"/>
  <c r="BE153" i="3"/>
  <c r="BE154" i="3"/>
  <c r="BE159" i="3"/>
  <c r="BE161" i="3"/>
  <c r="BE150" i="3"/>
  <c r="BE152" i="3"/>
  <c r="E85" i="2"/>
  <c r="F132" i="2"/>
  <c r="BE150" i="2"/>
  <c r="BE151" i="2"/>
  <c r="BE201" i="2"/>
  <c r="BE211" i="2"/>
  <c r="BE212" i="2"/>
  <c r="BE238" i="2"/>
  <c r="BE256" i="2"/>
  <c r="BE260" i="2"/>
  <c r="BE261" i="2"/>
  <c r="BE289" i="2"/>
  <c r="BE294" i="2"/>
  <c r="BE317" i="2"/>
  <c r="BE337" i="2"/>
  <c r="BE138" i="2"/>
  <c r="BE149" i="2"/>
  <c r="BE192" i="2"/>
  <c r="BE214" i="2"/>
  <c r="BE218" i="2"/>
  <c r="BE219" i="2"/>
  <c r="BE222" i="2"/>
  <c r="BE237" i="2"/>
  <c r="BE265" i="2"/>
  <c r="BE267" i="2"/>
  <c r="BE271" i="2"/>
  <c r="BE274" i="2"/>
  <c r="BE334" i="2"/>
  <c r="BE343" i="2"/>
  <c r="BE371" i="2"/>
  <c r="BE388" i="2"/>
  <c r="BE390" i="2"/>
  <c r="J91" i="2"/>
  <c r="BE145" i="2"/>
  <c r="BE182" i="2"/>
  <c r="BE193" i="2"/>
  <c r="BE220" i="2"/>
  <c r="BE227" i="2"/>
  <c r="BE233" i="2"/>
  <c r="BE240" i="2"/>
  <c r="BE245" i="2"/>
  <c r="BE272" i="2"/>
  <c r="BE299" i="2"/>
  <c r="BE304" i="2"/>
  <c r="BE305" i="2"/>
  <c r="BE312" i="2"/>
  <c r="BE314" i="2"/>
  <c r="BE315" i="2"/>
  <c r="BE323" i="2"/>
  <c r="BE342" i="2"/>
  <c r="BE348" i="2"/>
  <c r="BE349" i="2"/>
  <c r="BE351" i="2"/>
  <c r="BE153" i="2"/>
  <c r="BE161" i="2"/>
  <c r="BE167" i="2"/>
  <c r="BE173" i="2"/>
  <c r="BE195" i="2"/>
  <c r="BE196" i="2"/>
  <c r="BE198" i="2"/>
  <c r="BE200" i="2"/>
  <c r="BE204" i="2"/>
  <c r="BE209" i="2"/>
  <c r="BE226" i="2"/>
  <c r="BE229" i="2"/>
  <c r="BE246" i="2"/>
  <c r="BE251" i="2"/>
  <c r="BE279" i="2"/>
  <c r="BE307" i="2"/>
  <c r="BE316" i="2"/>
  <c r="BE318" i="2"/>
  <c r="BE389" i="2"/>
  <c r="J36" i="2"/>
  <c r="AW96" i="1"/>
  <c r="F37" i="3"/>
  <c r="BB97" i="1" s="1"/>
  <c r="J36" i="4"/>
  <c r="AW98" i="1"/>
  <c r="F37" i="4"/>
  <c r="BB98" i="1" s="1"/>
  <c r="F39" i="2"/>
  <c r="BD96" i="1"/>
  <c r="F39" i="3"/>
  <c r="BD97" i="1" s="1"/>
  <c r="J36" i="3"/>
  <c r="AW97" i="1"/>
  <c r="F38" i="4"/>
  <c r="BC98" i="1" s="1"/>
  <c r="F36" i="5"/>
  <c r="BA100" i="1"/>
  <c r="BA99" i="1"/>
  <c r="AW99" i="1" s="1"/>
  <c r="F38" i="5"/>
  <c r="BC100" i="1"/>
  <c r="BC99" i="1"/>
  <c r="AY99" i="1" s="1"/>
  <c r="F37" i="6"/>
  <c r="BD101" i="1"/>
  <c r="F34" i="6"/>
  <c r="BA101" i="1" s="1"/>
  <c r="F37" i="2"/>
  <c r="BB96" i="1"/>
  <c r="F36" i="3"/>
  <c r="BA97" i="1"/>
  <c r="F38" i="3"/>
  <c r="BC97" i="1"/>
  <c r="F39" i="4"/>
  <c r="BD98" i="1"/>
  <c r="F37" i="5"/>
  <c r="BB100" i="1"/>
  <c r="BB99" i="1" s="1"/>
  <c r="AX99" i="1" s="1"/>
  <c r="F35" i="6"/>
  <c r="BB101" i="1"/>
  <c r="AS94" i="1"/>
  <c r="F36" i="2"/>
  <c r="BA96" i="1"/>
  <c r="F38" i="2"/>
  <c r="BC96" i="1" s="1"/>
  <c r="F36" i="4"/>
  <c r="BA98" i="1"/>
  <c r="J36" i="5"/>
  <c r="AW100" i="1" s="1"/>
  <c r="F39" i="5"/>
  <c r="BD100" i="1"/>
  <c r="BD99" i="1"/>
  <c r="J34" i="6"/>
  <c r="AW101" i="1"/>
  <c r="F36" i="6"/>
  <c r="BC101" i="1"/>
  <c r="T128" i="4" l="1"/>
  <c r="T127" i="4"/>
  <c r="R128" i="4"/>
  <c r="R127" i="4"/>
  <c r="R127" i="3"/>
  <c r="R126" i="3"/>
  <c r="BK122" i="6"/>
  <c r="J122" i="6"/>
  <c r="J97" i="6" s="1"/>
  <c r="P202" i="2"/>
  <c r="P135" i="2" s="1"/>
  <c r="AU96" i="1" s="1"/>
  <c r="T127" i="3"/>
  <c r="T126" i="3"/>
  <c r="P127" i="3"/>
  <c r="P126" i="3"/>
  <c r="AU97" i="1" s="1"/>
  <c r="R202" i="2"/>
  <c r="R135" i="2"/>
  <c r="P128" i="4"/>
  <c r="P127" i="4" s="1"/>
  <c r="AU98" i="1" s="1"/>
  <c r="T202" i="2"/>
  <c r="T135" i="2"/>
  <c r="J137" i="2"/>
  <c r="J100" i="2"/>
  <c r="BK128" i="4"/>
  <c r="J128" i="4"/>
  <c r="J99" i="4" s="1"/>
  <c r="J123" i="6"/>
  <c r="J98" i="6"/>
  <c r="BK127" i="3"/>
  <c r="J127" i="3" s="1"/>
  <c r="J99" i="3" s="1"/>
  <c r="BK202" i="2"/>
  <c r="J202" i="2"/>
  <c r="J105" i="2" s="1"/>
  <c r="BK123" i="5"/>
  <c r="BK122" i="5"/>
  <c r="J122" i="5"/>
  <c r="J32" i="5" s="1"/>
  <c r="AG100" i="1" s="1"/>
  <c r="F35" i="3"/>
  <c r="AZ97" i="1" s="1"/>
  <c r="J35" i="4"/>
  <c r="AV98" i="1" s="1"/>
  <c r="AT98" i="1" s="1"/>
  <c r="BB95" i="1"/>
  <c r="AX95" i="1"/>
  <c r="J33" i="6"/>
  <c r="AV101" i="1"/>
  <c r="AT101" i="1" s="1"/>
  <c r="F35" i="2"/>
  <c r="AZ96" i="1" s="1"/>
  <c r="BC95" i="1"/>
  <c r="AY95" i="1" s="1"/>
  <c r="BA95" i="1"/>
  <c r="J35" i="5"/>
  <c r="AV100" i="1"/>
  <c r="AT100" i="1" s="1"/>
  <c r="J35" i="3"/>
  <c r="AV97" i="1" s="1"/>
  <c r="AT97" i="1" s="1"/>
  <c r="F35" i="4"/>
  <c r="AZ98" i="1" s="1"/>
  <c r="F35" i="5"/>
  <c r="AZ100" i="1" s="1"/>
  <c r="AZ99" i="1" s="1"/>
  <c r="AV99" i="1" s="1"/>
  <c r="AT99" i="1" s="1"/>
  <c r="F33" i="6"/>
  <c r="AZ101" i="1" s="1"/>
  <c r="J35" i="2"/>
  <c r="AV96" i="1" s="1"/>
  <c r="AT96" i="1" s="1"/>
  <c r="BD95" i="1"/>
  <c r="AG99" i="1" l="1"/>
  <c r="AN99" i="1" s="1"/>
  <c r="AN100" i="1"/>
  <c r="BK135" i="2"/>
  <c r="J135" i="2"/>
  <c r="J98" i="2" s="1"/>
  <c r="J123" i="5"/>
  <c r="J99" i="5"/>
  <c r="J98" i="5"/>
  <c r="BK121" i="6"/>
  <c r="J121" i="6"/>
  <c r="J96" i="6"/>
  <c r="BK126" i="3"/>
  <c r="J126" i="3" s="1"/>
  <c r="J98" i="3" s="1"/>
  <c r="BK127" i="4"/>
  <c r="J127" i="4" s="1"/>
  <c r="J98" i="4" s="1"/>
  <c r="J41" i="5"/>
  <c r="AU95" i="1"/>
  <c r="AU94" i="1" s="1"/>
  <c r="BD94" i="1"/>
  <c r="W33" i="1"/>
  <c r="BA94" i="1"/>
  <c r="W30" i="1" s="1"/>
  <c r="AZ95" i="1"/>
  <c r="AV95" i="1" s="1"/>
  <c r="BB94" i="1"/>
  <c r="W31" i="1" s="1"/>
  <c r="BC94" i="1"/>
  <c r="W32" i="1" s="1"/>
  <c r="AW95" i="1"/>
  <c r="AW94" i="1" l="1"/>
  <c r="AK30" i="1"/>
  <c r="J32" i="4"/>
  <c r="AG98" i="1"/>
  <c r="J32" i="3"/>
  <c r="AG97" i="1"/>
  <c r="AN97" i="1"/>
  <c r="J32" i="2"/>
  <c r="AG96" i="1" s="1"/>
  <c r="AZ94" i="1"/>
  <c r="W29" i="1"/>
  <c r="J30" i="6"/>
  <c r="AG101" i="1" s="1"/>
  <c r="AY94" i="1"/>
  <c r="AX94" i="1"/>
  <c r="AT95" i="1"/>
  <c r="J41" i="2" l="1"/>
  <c r="J41" i="3"/>
  <c r="J39" i="6"/>
  <c r="J41" i="4"/>
  <c r="AN98" i="1"/>
  <c r="AN101" i="1"/>
  <c r="AN96" i="1"/>
  <c r="AG95" i="1"/>
  <c r="AG94" i="1" s="1"/>
  <c r="AK26" i="1" s="1"/>
  <c r="AK35" i="1" s="1"/>
  <c r="AV94" i="1"/>
  <c r="AK29" i="1"/>
  <c r="AN95" i="1" l="1"/>
  <c r="AT94" i="1"/>
  <c r="AN94" i="1" l="1"/>
</calcChain>
</file>

<file path=xl/sharedStrings.xml><?xml version="1.0" encoding="utf-8"?>
<sst xmlns="http://schemas.openxmlformats.org/spreadsheetml/2006/main" count="5365" uniqueCount="992">
  <si>
    <t>Export Komplet</t>
  </si>
  <si>
    <t/>
  </si>
  <si>
    <t>2.0</t>
  </si>
  <si>
    <t>ZAMOK</t>
  </si>
  <si>
    <t>False</t>
  </si>
  <si>
    <t>{dd9e8843-0caa-44cc-956f-c976b8062c00}</t>
  </si>
  <si>
    <t>0,01</t>
  </si>
  <si>
    <t>21</t>
  </si>
  <si>
    <t>15</t>
  </si>
  <si>
    <t>REKAPITULACE STAVBY</t>
  </si>
  <si>
    <t>v ---  níže se nacházejí doplnkové a pomocné údaje k sestavám  --- v</t>
  </si>
  <si>
    <t>Návod na vyplnění</t>
  </si>
  <si>
    <t>0,001</t>
  </si>
  <si>
    <t>Kód:</t>
  </si>
  <si>
    <t>S-21-007a</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</si>
  <si>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</si>
  <si>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</si>
  <si>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pro obměnu skiaskopicko - skiagrafického RTG systému</t>
  </si>
  <si>
    <t>KSO:</t>
  </si>
  <si>
    <t>CC-CZ:</t>
  </si>
  <si>
    <t>Místo:</t>
  </si>
  <si>
    <t>Oblastní nemocnice Jičín</t>
  </si>
  <si>
    <t>Datum:</t>
  </si>
  <si>
    <t>30. 11. 2022</t>
  </si>
  <si>
    <t>Zadavatel:</t>
  </si>
  <si>
    <t>IČ:</t>
  </si>
  <si>
    <t>26001551</t>
  </si>
  <si>
    <t>Oblastní nemocnice Jičín a.s.</t>
  </si>
  <si>
    <t>DIČ:</t>
  </si>
  <si>
    <t>Uchazeč:</t>
  </si>
  <si>
    <t>Vyplň údaj</t>
  </si>
  <si>
    <t>Projektant:</t>
  </si>
  <si>
    <t>27305350</t>
  </si>
  <si>
    <t>SPECTA, s.r.o.</t>
  </si>
  <si>
    <t>CZ27305350</t>
  </si>
  <si>
    <t>True</t>
  </si>
  <si>
    <t>Zpracovatel:</t>
  </si>
  <si>
    <t>Poznámka:</t>
  </si>
  <si>
    <t>Soupis prací je sestaven za využití položek Cenové soustavy ÚRS - CÚ 2022/I. Cenové a technické podmínky položek Cenové soustavy ÚRS, které nejsou uvedeny v soupisu prací (tzv. úvodní části katalogů) jsou neomezeně dálkově k dispozici na www.cs-urs.cz. Položky soupisu prací, které nemají ve sloupci "Cenová soustava" uveden žádný údaj, nepochází z Cenové soustavy ÚRS. Jejich cena je stanovena zpracovatelem rozpočtu na základě zkušeností s cenou prací obdobného charakteru a vychází z charakteru obdobných prací, které jsou v ceníku  ÚRS uvedeny.  Pokud je v zadávací dokumentaci, PD nebo v soupisu prací použit nějaký přímý či nepřímý odkaz na dodavatele nebo výrobky, nebo na patenty na vynálezy, užitné vzory, průmyslové vzory, ochranné známky nebo označení původu, zadavatel tímto výslovně umožňuje pro plnění této veřejné zakázky použít i jiné rovnocenné řešení.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</si>
  <si>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</si>
  <si>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</si>
  <si>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</si>
  <si>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</si>
  <si>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</si>
  <si>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</si>
  <si>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</si>
  <si>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</si>
  <si>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</si>
  <si>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</si>
  <si>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</si>
  <si>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</si>
  <si>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</si>
  <si>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</si>
  <si>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</si>
  <si>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</si>
  <si>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</si>
  <si>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</si>
  <si>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</si>
  <si>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</si>
  <si>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</si>
  <si>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</si>
  <si>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</si>
  <si>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</si>
  <si>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</si>
  <si>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</si>
  <si>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</si>
  <si>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</si>
  <si>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</si>
  <si>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</si>
  <si>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</si>
  <si>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</si>
  <si>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</si>
  <si>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</si>
  <si>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</si>
  <si>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</si>
  <si>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</si>
  <si>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</si>
  <si>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</si>
  <si>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</si>
  <si>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</si>
  <si>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</si>
  <si>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</si>
  <si>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</si>
  <si>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</si>
  <si>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Stavební úpravy</t>
  </si>
  <si>
    <t>STA</t>
  </si>
  <si>
    <t>1</t>
  </si>
  <si>
    <t>{7abf9302-49bc-4bc3-8967-6f6a09de36b4}</t>
  </si>
  <si>
    <t>2</t>
  </si>
  <si>
    <t>/</t>
  </si>
  <si>
    <t>D.1.1</t>
  </si>
  <si>
    <t>Architektonicko-stavební řešení</t>
  </si>
  <si>
    <t>Soupis</t>
  </si>
  <si>
    <t>{79eaac35-069b-4ba8-bbf2-b649a4cfe655}</t>
  </si>
  <si>
    <t>D.1.4.1</t>
  </si>
  <si>
    <t>Zařízení pro klimatizaci</t>
  </si>
  <si>
    <t>{144c5b01-01ee-4c96-a603-2033adbe447e}</t>
  </si>
  <si>
    <t>D.1.4.2</t>
  </si>
  <si>
    <t>Zařízení silnoproudé a slaboproudé elektrotechniky</t>
  </si>
  <si>
    <t>{e94e4052-eaec-4e8a-8334-c2a13998d231}</t>
  </si>
  <si>
    <t>03</t>
  </si>
  <si>
    <t>Provozní soubory</t>
  </si>
  <si>
    <t>{8b06c752-b861-46b2-bec5-119a2d71e03d}</t>
  </si>
  <si>
    <t>D.3.1</t>
  </si>
  <si>
    <t>Lékařská technologie</t>
  </si>
  <si>
    <t>{319f38bd-03eb-4b06-aee3-769a785389d6}</t>
  </si>
  <si>
    <t>99</t>
  </si>
  <si>
    <t>Vedlejší a ostatní náklady</t>
  </si>
  <si>
    <t>{dc8e4261-59fb-409b-ba5e-a735cacf19ad}</t>
  </si>
  <si>
    <t>KRYCÍ LIST SOUPISU PRACÍ</t>
  </si>
  <si>
    <t>Objekt:</t>
  </si>
  <si>
    <t>01 - Stavební úpravy</t>
  </si>
  <si>
    <t>Soupis:</t>
  </si>
  <si>
    <t>D.1.1 - Architektonicko-stavební řešení</t>
  </si>
  <si>
    <t>REKAPITULACE ČLENĚNÍ SOUPISU PRACÍ</t>
  </si>
  <si>
    <t>Kód dílu - Popis</t>
  </si>
  <si>
    <t>Cena celkem [CZK]</t>
  </si>
  <si>
    <t>Náklady ze soupisu prací</t>
  </si>
  <si>
    <t>-1</t>
  </si>
  <si>
    <t>HSV - Práce a dodávky HSV</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</si>
  <si>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</si>
  <si>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</si>
  <si>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</si>
  <si>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</si>
  <si>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</si>
  <si>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</si>
  <si>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</si>
  <si>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721 - Zdravotechnika - vnitřní kanalizace</t>
  </si>
  <si>
    <t xml:space="preserve">    724 - Zdravotechnika - strojní vybavení</t>
  </si>
  <si>
    <t xml:space="preserve">    725 - Zdravotechnika - zařizovací předměty</t>
  </si>
  <si>
    <t xml:space="preserve">    763 - Konstrukce suché výstavby</t>
  </si>
  <si>
    <t xml:space="preserve">    767 - Konstrukce zámečnické</t>
  </si>
  <si>
    <t xml:space="preserve">    776 - Podlahy povlakové</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</si>
  <si>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</si>
  <si>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</si>
  <si>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</si>
  <si>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</si>
  <si>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</si>
  <si>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</si>
  <si>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</si>
  <si>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</si>
  <si>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</si>
  <si>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</si>
  <si>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</si>
  <si>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</si>
  <si>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</si>
  <si>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</si>
  <si>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</si>
  <si>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</si>
  <si>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</si>
  <si>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4</t>
  </si>
  <si>
    <t>Vodorovné konstrukce</t>
  </si>
  <si>
    <t>K</t>
  </si>
  <si>
    <t>421 R 378118</t>
  </si>
  <si>
    <t>Injektáž dutin ve stropních panelech do D 130 mm pro lepší ukotvení pomocné OK do stropních panelů pomocí ocelových kotev</t>
  </si>
  <si>
    <t>m</t>
  </si>
  <si>
    <t>-1591941795</t>
  </si>
  <si>
    <t>P</t>
  </si>
  <si>
    <t>Poznámka k položce:_x000D_
- v místě závěsů do stropu pro OK dráhy s monitory - výplň dutiny stropních panelů jemnozrnným betonem tak, aby kotevní hmoždinky (kotvy) nebyly kotvené jen do dutin panelů</t>
  </si>
  <si>
    <t>VV</t>
  </si>
  <si>
    <t>"SÚ - TZ + výkresy"</t>
  </si>
  <si>
    <t>"místa pro kotvení pomocné OK"</t>
  </si>
  <si>
    <t>"E.1.21"     4,25*2</t>
  </si>
  <si>
    <t>Součet</t>
  </si>
  <si>
    <t>6</t>
  </si>
  <si>
    <t>Úpravy povrchů, podlahy a osazování výplní</t>
  </si>
  <si>
    <t>631311125</t>
  </si>
  <si>
    <t>Mazanina tl do 120 mm z betonu prostého bez zvýšených nároků na prostředí tř. C 20/25</t>
  </si>
  <si>
    <t>m3</t>
  </si>
  <si>
    <t>-607397149</t>
  </si>
  <si>
    <t>"E.1.21"     2,7*1,79*0,1</t>
  </si>
  <si>
    <t>3</t>
  </si>
  <si>
    <t>631319012</t>
  </si>
  <si>
    <t>Příplatek k mazanině tl do 120 mm za přehlazení povrchu</t>
  </si>
  <si>
    <t>-1870443373</t>
  </si>
  <si>
    <t>631319196</t>
  </si>
  <si>
    <t>Příplatek k mazanině tl do 120 mm za plochu do 5 m2</t>
  </si>
  <si>
    <t>805278144</t>
  </si>
  <si>
    <t>5</t>
  </si>
  <si>
    <t>631319236</t>
  </si>
  <si>
    <t>Příplatek k mazaninám za přidání skleněných vláken pro objemové vyztužení 10 kg/m3</t>
  </si>
  <si>
    <t>1924000655</t>
  </si>
  <si>
    <t>9</t>
  </si>
  <si>
    <t>Ostatní konstrukce a práce, bourání</t>
  </si>
  <si>
    <t>952901111</t>
  </si>
  <si>
    <t>Vyčištění budov bytové a občanské výstavby při výšce podlaží do 4 m</t>
  </si>
  <si>
    <t>m2</t>
  </si>
  <si>
    <t>470675574</t>
  </si>
  <si>
    <t>"E.1.04"     58,0</t>
  </si>
  <si>
    <t>"E.1.18"     6,1</t>
  </si>
  <si>
    <t>"E.1.21"     33,5</t>
  </si>
  <si>
    <t>"E.1.22"     5,4</t>
  </si>
  <si>
    <t>"E.1.23"     17,5</t>
  </si>
  <si>
    <t>7</t>
  </si>
  <si>
    <t>965042231</t>
  </si>
  <si>
    <t>Bourání podkladů pod dlažby nebo mazanin betonových nebo z litého asfaltu tl přes 100 mm pl do 4 m2</t>
  </si>
  <si>
    <t>-272166258</t>
  </si>
  <si>
    <t>"Bourací práce"</t>
  </si>
  <si>
    <t>"instatalační kanálky"</t>
  </si>
  <si>
    <t>(1,165+0,53)*0,3*0,1</t>
  </si>
  <si>
    <t>Mezisoučet</t>
  </si>
  <si>
    <t>8</t>
  </si>
  <si>
    <t>965042241</t>
  </si>
  <si>
    <t>Bourání podkladů pod dlažby nebo mazanin betonových nebo z litého asfaltu tl přes 100 mm pl přes 4 m2</t>
  </si>
  <si>
    <t>1310941531</t>
  </si>
  <si>
    <t>"základ pod technologii"</t>
  </si>
  <si>
    <t>965049111</t>
  </si>
  <si>
    <t>Příplatek k bourání betonových mazanin za bourání mazanin se svařovanou sítí tl do 100 mm</t>
  </si>
  <si>
    <t>-516993164</t>
  </si>
  <si>
    <t>10</t>
  </si>
  <si>
    <t>977311112</t>
  </si>
  <si>
    <t>Řezání stávajících betonových mazanin nevyztužených hl do 100 mm</t>
  </si>
  <si>
    <t>1269763466</t>
  </si>
  <si>
    <t>"základ pro technologii"</t>
  </si>
  <si>
    <t>(2,7+1,79)*2</t>
  </si>
  <si>
    <t>(1,165+0,53+0,3)*2</t>
  </si>
  <si>
    <t>997</t>
  </si>
  <si>
    <t>Přesun sutě</t>
  </si>
  <si>
    <t>11</t>
  </si>
  <si>
    <t>997013211</t>
  </si>
  <si>
    <t>Vnitrostaveništní doprava suti a vybouraných hmot pro budovy v do 6 m ručně</t>
  </si>
  <si>
    <t>t</t>
  </si>
  <si>
    <t>-1197983321</t>
  </si>
  <si>
    <t>12</t>
  </si>
  <si>
    <t>997013219</t>
  </si>
  <si>
    <t>Příplatek k vnitrostaveništní dopravě suti a vybouraných hmot za zvětšenou dopravu suti ZKD 10 m - t.j. 8x</t>
  </si>
  <si>
    <t>-1381651791</t>
  </si>
  <si>
    <t>1,983*8 'Přepočtené koeficientem množství</t>
  </si>
  <si>
    <t>13</t>
  </si>
  <si>
    <t>997013501</t>
  </si>
  <si>
    <t>Odvoz suti a vybouraných hmot na skládku nebo meziskládku do 1 km se složením</t>
  </si>
  <si>
    <t>1272818098</t>
  </si>
  <si>
    <t>14</t>
  </si>
  <si>
    <t>997013509</t>
  </si>
  <si>
    <t>Příplatek k odvozu suti a vybouraných hmot na skládku ZKD 1 km přes 1 km - t.j. 33x</t>
  </si>
  <si>
    <t>659653798</t>
  </si>
  <si>
    <t>1,983*33 'Přepočtené koeficientem množství</t>
  </si>
  <si>
    <t>997013609</t>
  </si>
  <si>
    <t>Poplatek za uložení na skládce (skládkovné) stavebního odpadu ze směsí nebo oddělených frakcí betonu, cihel a keramických výrobků kód odpadu 17 01 07</t>
  </si>
  <si>
    <t>1621590634</t>
  </si>
  <si>
    <t>998</t>
  </si>
  <si>
    <t>Přesun hmot</t>
  </si>
  <si>
    <t>16</t>
  </si>
  <si>
    <t>998011001</t>
  </si>
  <si>
    <t>Přesun hmot pro budovy zděné v do 6 m</t>
  </si>
  <si>
    <t>-39336376</t>
  </si>
  <si>
    <t>17</t>
  </si>
  <si>
    <t>998011014</t>
  </si>
  <si>
    <t>Příplatek k přesunu hmot pro budovy zděné za zvětšený přesun do 500 m</t>
  </si>
  <si>
    <t>-2116753849</t>
  </si>
  <si>
    <t>PSV</t>
  </si>
  <si>
    <t>Práce a dodávky PSV</t>
  </si>
  <si>
    <t>713</t>
  </si>
  <si>
    <t>Izolace tepelné</t>
  </si>
  <si>
    <t>18</t>
  </si>
  <si>
    <t>713191114</t>
  </si>
  <si>
    <t>Montáž izolace tepelné podlah, stropů vrchem nebo střech překrytí pásem asfaltovým položeným volně</t>
  </si>
  <si>
    <t>520544802</t>
  </si>
  <si>
    <t>"Stavební úpravy - TZ + výkresy"</t>
  </si>
  <si>
    <t>"E.1.21"     2,7*1,79</t>
  </si>
  <si>
    <t>19</t>
  </si>
  <si>
    <t>M</t>
  </si>
  <si>
    <t>62811120</t>
  </si>
  <si>
    <t>asfaltový pás separační bez krycí vrstvy (impregnovaná vložka), typu A</t>
  </si>
  <si>
    <t>32</t>
  </si>
  <si>
    <t>1112008189</t>
  </si>
  <si>
    <t>4,833*1,1655 'Přepočtené koeficientem množství</t>
  </si>
  <si>
    <t>20</t>
  </si>
  <si>
    <t>998713101</t>
  </si>
  <si>
    <t>Přesun hmot tonážní pro izolace tepelné v objektech v do 6 m</t>
  </si>
  <si>
    <t>-1767447770</t>
  </si>
  <si>
    <t>998713192</t>
  </si>
  <si>
    <t>Příplatek k přesunu hmot tonážní 713 za zvětšený přesun do 100 m</t>
  </si>
  <si>
    <t>96016642</t>
  </si>
  <si>
    <t>721</t>
  </si>
  <si>
    <t>Zdravotechnika - vnitřní kanalizace</t>
  </si>
  <si>
    <t>22</t>
  </si>
  <si>
    <t>721174042</t>
  </si>
  <si>
    <t>Potrubí kanalizační z PP připojovací DN 40</t>
  </si>
  <si>
    <t>1193199286</t>
  </si>
  <si>
    <t>(4,2+6,4+0,5+3,6)*1,1</t>
  </si>
  <si>
    <t>23</t>
  </si>
  <si>
    <t>721290111</t>
  </si>
  <si>
    <t>Zkouška těsnosti potrubí kanalizace vodou do DN 125</t>
  </si>
  <si>
    <t>1616056144</t>
  </si>
  <si>
    <t>24</t>
  </si>
  <si>
    <t>998721101</t>
  </si>
  <si>
    <t>Přesun hmot tonážní pro vnitřní kanalizace v objektech v do 6 m</t>
  </si>
  <si>
    <t>-1371410499</t>
  </si>
  <si>
    <t>25</t>
  </si>
  <si>
    <t>998721192</t>
  </si>
  <si>
    <t>Příplatek k přesunu hmot tonážní 721 za zvětšený přesun do 100 m</t>
  </si>
  <si>
    <t>-1943577067</t>
  </si>
  <si>
    <t>724</t>
  </si>
  <si>
    <t>Zdravotechnika - strojní vybavení</t>
  </si>
  <si>
    <t>26</t>
  </si>
  <si>
    <t>724 R 001</t>
  </si>
  <si>
    <t>CK - Čerpadlo pro odvod kondenzátu - s kontaktem havarijní situace - dod + mtž</t>
  </si>
  <si>
    <t>kus</t>
  </si>
  <si>
    <t>-634174718</t>
  </si>
  <si>
    <t>"CK"     4</t>
  </si>
  <si>
    <t>27</t>
  </si>
  <si>
    <t>998724201</t>
  </si>
  <si>
    <t>Přesun hmot procentní pro strojní vybavení v objektech v do 6 m</t>
  </si>
  <si>
    <t>%</t>
  </si>
  <si>
    <t>228241988</t>
  </si>
  <si>
    <t>28</t>
  </si>
  <si>
    <t>998724292</t>
  </si>
  <si>
    <t>Příplatek k přesunu hmot procentní 724 za zvětšený přesun do 100 m</t>
  </si>
  <si>
    <t>1867348731</t>
  </si>
  <si>
    <t>725</t>
  </si>
  <si>
    <t>Zdravotechnika - zařizovací předměty</t>
  </si>
  <si>
    <t>29</t>
  </si>
  <si>
    <t>725859102</t>
  </si>
  <si>
    <t>Montáž ventilů odpadních do DN 50 pro zařizovací předměty</t>
  </si>
  <si>
    <t>853772544</t>
  </si>
  <si>
    <t>"o.2"       4</t>
  </si>
  <si>
    <t>30</t>
  </si>
  <si>
    <t>551_R_o.2</t>
  </si>
  <si>
    <t>o.2 - Vodní zápachová uzávěrka DN 40 pro odvod kondenzátu</t>
  </si>
  <si>
    <t>1883803343</t>
  </si>
  <si>
    <t>31</t>
  </si>
  <si>
    <t>998725201</t>
  </si>
  <si>
    <t>Přesun hmot procentní pro zařizovací předměty v objektech v do 6 m</t>
  </si>
  <si>
    <t>1282270434</t>
  </si>
  <si>
    <t>998725292</t>
  </si>
  <si>
    <t>Příplatek k přesunu hmot procentní 725 za zvětšený přesun do 100 m</t>
  </si>
  <si>
    <t>400659224</t>
  </si>
  <si>
    <t>763</t>
  </si>
  <si>
    <t>Konstrukce suché výstavby</t>
  </si>
  <si>
    <t>33</t>
  </si>
  <si>
    <t>763131451</t>
  </si>
  <si>
    <t>SDK podhled deska 1xH2 12,5 bez izolace dvouvrstvá spodní kce profil CD+UD</t>
  </si>
  <si>
    <t>221586638</t>
  </si>
  <si>
    <t>"E.1.21"     5,66*1,38+6,15*1,43</t>
  </si>
  <si>
    <t>"E.1.23"     2,67*2,81+1,34*2,26</t>
  </si>
  <si>
    <t>34</t>
  </si>
  <si>
    <t>763131714</t>
  </si>
  <si>
    <t>SDK podhled základní penetrační nátěr</t>
  </si>
  <si>
    <t>-334708600</t>
  </si>
  <si>
    <t>35</t>
  </si>
  <si>
    <t>763131721</t>
  </si>
  <si>
    <t>SDK podhled skoková změna v do 0,5 m</t>
  </si>
  <si>
    <t>497779477</t>
  </si>
  <si>
    <t>"E.1.21"     5,66+6,15+6,15</t>
  </si>
  <si>
    <t>"E.1.23"     2,81</t>
  </si>
  <si>
    <t>36</t>
  </si>
  <si>
    <t>763131821</t>
  </si>
  <si>
    <t>Demontáž SDK podhledu s dvouvrstvou nosnou kcí z ocelových profilů opláštění jednoduché</t>
  </si>
  <si>
    <t>-184692409</t>
  </si>
  <si>
    <t>"bourání"</t>
  </si>
  <si>
    <t>"E.1.21"     5,66*1,38+5,66*0,36+6,15*1,43+6,15*0,09+6,15*0,33</t>
  </si>
  <si>
    <t>"E.1.23"     2,67*2,81+2,81*0,57+1,34*2,26</t>
  </si>
  <si>
    <t>37</t>
  </si>
  <si>
    <t>763172351</t>
  </si>
  <si>
    <t>Montáž dvířek revizních jednoplášťových SDK kcí vel. 200 x 200 mm pro podhledy</t>
  </si>
  <si>
    <t>-443693996</t>
  </si>
  <si>
    <t>"Tabulka zámečnických výrobků"</t>
  </si>
  <si>
    <t>"5/Z"     4</t>
  </si>
  <si>
    <t>38</t>
  </si>
  <si>
    <t>59030710</t>
  </si>
  <si>
    <t>dvířka revizní jednokřídlá s automatickým zámkem 200x200mm</t>
  </si>
  <si>
    <t>440992374</t>
  </si>
  <si>
    <t>39</t>
  </si>
  <si>
    <t>763431001</t>
  </si>
  <si>
    <t>Montáž minerálního podhledu s vyjímatelnými panely vel. do 0,36 m2 na zavěšený viditelný rošt</t>
  </si>
  <si>
    <t>-1167278018</t>
  </si>
  <si>
    <t>"E.1.21"     5,66*2,385</t>
  </si>
  <si>
    <t>40</t>
  </si>
  <si>
    <t>59036518</t>
  </si>
  <si>
    <t>deska podhledová minerální rovná bílá jemná hladká desinfikovatelná nemocniční 17x600x600mm</t>
  </si>
  <si>
    <t>1216018696</t>
  </si>
  <si>
    <t>13,499*1,05 'Přepočtené koeficientem množství</t>
  </si>
  <si>
    <t>41</t>
  </si>
  <si>
    <t>763431801</t>
  </si>
  <si>
    <t>Demontáž minerálního podhledu zavěšeného na viditelném roštu</t>
  </si>
  <si>
    <t>1826231195</t>
  </si>
  <si>
    <t>42</t>
  </si>
  <si>
    <t>998763301</t>
  </si>
  <si>
    <t>Přesun hmot tonážní pro sádrokartonové konstrukce v objektech v do 6 m</t>
  </si>
  <si>
    <t>1820996341</t>
  </si>
  <si>
    <t>43</t>
  </si>
  <si>
    <t>998763391</t>
  </si>
  <si>
    <t>Příplatek k přesunu hmot tonážní 763 SDK za zvětšený přesun do 100 m</t>
  </si>
  <si>
    <t>-774709475</t>
  </si>
  <si>
    <t>767</t>
  </si>
  <si>
    <t>Konstrukce zámečnické</t>
  </si>
  <si>
    <t>44</t>
  </si>
  <si>
    <t>767_R_001</t>
  </si>
  <si>
    <t>Repase stávajících kanálků (vyčištění, nátěr, drobné opravy krytů - vyrovnání apod.)</t>
  </si>
  <si>
    <t>1501893563</t>
  </si>
  <si>
    <t>"E.1.21"     6,05</t>
  </si>
  <si>
    <t>"E.1.23"     4,9+1,55</t>
  </si>
  <si>
    <t>45</t>
  </si>
  <si>
    <t>767_R_995114</t>
  </si>
  <si>
    <t>3/Z - pomocná konstrukce pro kotvení technologie (včetně konečných povrchových úprav, kotvení) - dod + mtž - odhad (bude upraveno dle vybraného technologického zařízení)</t>
  </si>
  <si>
    <t>kg</t>
  </si>
  <si>
    <t>-488396958</t>
  </si>
  <si>
    <t xml:space="preserve">Poznámka k položce:_x000D_
Součástí dodávky bude vypracování výrobní dokumentace dle vybraného zařízení. </t>
  </si>
  <si>
    <t>"3/Z - pomocná OK"</t>
  </si>
  <si>
    <t>"2xU120-4250"      2*4,25*13,4*1,05</t>
  </si>
  <si>
    <t>"14xL50/5-300"     14*0,3*3,77*1,05</t>
  </si>
  <si>
    <t>"7xU80/50/5,0-1350"     7*1,35*7,2*1,05</t>
  </si>
  <si>
    <t>"2xJakl 80x80x8-4250 - dodávka technologie"      2*4,25*17,8*1,05</t>
  </si>
  <si>
    <t>46</t>
  </si>
  <si>
    <t>767995112</t>
  </si>
  <si>
    <t>Montáž atypických zámečnických konstrukcí hmotnosti do 10 kg</t>
  </si>
  <si>
    <t>1912352947</t>
  </si>
  <si>
    <t>"1/Z"     1,0*22,0</t>
  </si>
  <si>
    <t>"2/Z"     3,72*27,0</t>
  </si>
  <si>
    <t>47</t>
  </si>
  <si>
    <t>590_R_1/Z</t>
  </si>
  <si>
    <t>1/Z - Instalační podlahový kanál pro vedení elektro s odnímatelným krytem 150/80 mm</t>
  </si>
  <si>
    <t>-2008200883</t>
  </si>
  <si>
    <t>Poznámka k položce:_x000D_
Instalační podlahový kanál, uložený do bet. mazaniny s odnímatelným protiskluzovým, oc, krytem, 150/80 mm, vč. příslušenství</t>
  </si>
  <si>
    <t>"1/Z"     1,0</t>
  </si>
  <si>
    <t>48</t>
  </si>
  <si>
    <t>590_R_2/Z</t>
  </si>
  <si>
    <t>2/Z - Instalační podlahový kanál pro vedení elektro s odnímatelným krytem 200/80 mm</t>
  </si>
  <si>
    <t>258152277</t>
  </si>
  <si>
    <t>Poznámka k položce:_x000D_
Instalační podlahový kanál, uložený do bet. mazaniny s odnímatelným protiskluzovým, oc, krytem, 200/80 mm, vč. příslušenství</t>
  </si>
  <si>
    <t>"2/Z"     1,5</t>
  </si>
  <si>
    <t>49</t>
  </si>
  <si>
    <t>998767201</t>
  </si>
  <si>
    <t>Přesun hmot procentní pro zámečnické konstrukce v objektech v do 6 m</t>
  </si>
  <si>
    <t>1363903554</t>
  </si>
  <si>
    <t>50</t>
  </si>
  <si>
    <t>998767292</t>
  </si>
  <si>
    <t>Příplatek k přesunu hmot procentní 767 za zvětšený přesun do 100 m</t>
  </si>
  <si>
    <t>1009431819</t>
  </si>
  <si>
    <t>776</t>
  </si>
  <si>
    <t>Podlahy povlakové</t>
  </si>
  <si>
    <t>51</t>
  </si>
  <si>
    <t>776 R 421111</t>
  </si>
  <si>
    <t>Montáž obvodových lišt lepením - systémová PVC lišta pro vytvoření fabionu</t>
  </si>
  <si>
    <t>-902313692</t>
  </si>
  <si>
    <t>"E.1.21"     25,1</t>
  </si>
  <si>
    <t>"E.1.23"     21,4</t>
  </si>
  <si>
    <t>52</t>
  </si>
  <si>
    <t>284_R_0001</t>
  </si>
  <si>
    <t>Speciální profil Hart-PVC 3 fabion</t>
  </si>
  <si>
    <t>-642821672</t>
  </si>
  <si>
    <t>46,5*1,02 'Přepočtené koeficientem množství</t>
  </si>
  <si>
    <t>53</t>
  </si>
  <si>
    <t>776111115</t>
  </si>
  <si>
    <t>Broušení podkladu povlakových podlah před litím stěrky</t>
  </si>
  <si>
    <t>842304590</t>
  </si>
  <si>
    <t>54</t>
  </si>
  <si>
    <t>776111311</t>
  </si>
  <si>
    <t>Vysátí podkladu povlakových podlah</t>
  </si>
  <si>
    <t>1074231675</t>
  </si>
  <si>
    <t>55</t>
  </si>
  <si>
    <t>776121321</t>
  </si>
  <si>
    <t>Vodou ředitelná penetrace savého podkladu povlakových podlah neředěná</t>
  </si>
  <si>
    <t>-727035206</t>
  </si>
  <si>
    <t>56</t>
  </si>
  <si>
    <t>776141121</t>
  </si>
  <si>
    <t>Vyrovnání podkladu povlakových podlah stěrkou pevnosti 30 MPa tl 3 mm</t>
  </si>
  <si>
    <t>1615184318</t>
  </si>
  <si>
    <t>57</t>
  </si>
  <si>
    <t>776201812</t>
  </si>
  <si>
    <t>Demontáž lepených povlakových podlah s podložkou ručně</t>
  </si>
  <si>
    <t>979431659</t>
  </si>
  <si>
    <t>58</t>
  </si>
  <si>
    <t>776221121</t>
  </si>
  <si>
    <t>Lepení elektrostaticky vodivých pásů z PVC standardním lepidlem</t>
  </si>
  <si>
    <t>-61344857</t>
  </si>
  <si>
    <t>"podlaha"</t>
  </si>
  <si>
    <t>"sokl 100mm"</t>
  </si>
  <si>
    <t>"E.1.21"     25,1*0,15</t>
  </si>
  <si>
    <t>"E.1.23"     21,4*0,15</t>
  </si>
  <si>
    <t>59</t>
  </si>
  <si>
    <t>28411026</t>
  </si>
  <si>
    <t>PVC homogen. zátěž. elektrostaticky vodivé tl 2,00mm el. odpor 0,05-1mohm třída zátěže 34/43,třotěru P,Bfl S1</t>
  </si>
  <si>
    <t>999010163</t>
  </si>
  <si>
    <t xml:space="preserve">Poznámka k položce:_x000D_
Homogenní PVC2 - tl. 2 mm - el. vodivá povlaková homogenní podlahovina + el. vodivé lepidlo + penetrace, (koeficient el. odporu ≤ 1x106 Ω). Do vodivého lepidla musí být osazeny el. vodivé vývody pro připojení/nasvorkování zemnících vodičů (svedených na uzemnění v el. rozvaděčích). _x000D_
_x000D_
Název parametru			Norma			Jednotka	               Hodnota_x000D_
Celková tloušťka			ČSN EN 428		mm		2,0_x000D_
Obsah pojiva			ISO 10581/10582				Typ I_x000D_
Oblast použití			ČSN EN 649, 685	                -		vysoký 34 - 43_x000D_
Plošná hmotnost (informativní)	ČSN EN 430		g/m2	            max 3100_x000D_
Zbytkový otlak			ISO 24343-1		mm		≤ 0,03_x000D_
Rozměrová stálost		                ČSN EN 434		%		≤ 0,4_x000D_
Trvalá deformace			ČSN EN 433		mm		≤ 0,1_x000D_
Stálost barev 			ČSN EN ISO 105-B02	stupeň	                min. 6	_x000D_
Reakce na oheň			EN 13501 - 1		stupeň		Bfl -S1_x000D_
Index šíření plamene		ČSN 730810		mm/min	                0 ≤ 50_x000D_
Garance				-		    	let		10_x000D_
Protiskluznost			ČSN 74 4507	                -      		µ = 0,6 _x000D_
Vliv kolečkové židle		                ČSN EN 425		-		musí vyhovovat_x000D_
Zjišťování odolnosti proti vzniku skvrn	EN 423	                                -	                musí vyhovovat_x000D_
Vertikální odpor			EN 1081		                Ohm		≤ 1x106_x000D_
Statický el. náboj			EN1815		                kV		2,0_x000D_
VOC emise	                                ISO 16000-9				≤ 10 micro g/m3_x000D_
</t>
  </si>
  <si>
    <t>57,975*1,1 'Přepočtené koeficientem množství</t>
  </si>
  <si>
    <t>60</t>
  </si>
  <si>
    <t>776223111</t>
  </si>
  <si>
    <t>Spoj povlakových podlahovin z PVC svařováním za tepla</t>
  </si>
  <si>
    <t>-261743857</t>
  </si>
  <si>
    <t>"E.1.21"    6,43*2</t>
  </si>
  <si>
    <t>"E.1.23"     7,89</t>
  </si>
  <si>
    <t>61</t>
  </si>
  <si>
    <t>776991121</t>
  </si>
  <si>
    <t>Základní čištění nově položených podlahovin vysátím a setřením vlhkým mopem</t>
  </si>
  <si>
    <t>1369168834</t>
  </si>
  <si>
    <t>62</t>
  </si>
  <si>
    <t>776991821</t>
  </si>
  <si>
    <t>Odstranění lepidla ručně z podlah</t>
  </si>
  <si>
    <t>1897712906</t>
  </si>
  <si>
    <t>63</t>
  </si>
  <si>
    <t>998776101</t>
  </si>
  <si>
    <t>Přesun hmot tonážní pro podlahy povlakové v objektech v do 6 m</t>
  </si>
  <si>
    <t>1162039218</t>
  </si>
  <si>
    <t>64</t>
  </si>
  <si>
    <t>998776192</t>
  </si>
  <si>
    <t>Příplatek k přesunu hmot tonážní 776 za zvětšený přesun do 100 m</t>
  </si>
  <si>
    <t>-937253674</t>
  </si>
  <si>
    <t>784</t>
  </si>
  <si>
    <t>Dokončovací práce - malby a tapety</t>
  </si>
  <si>
    <t>65</t>
  </si>
  <si>
    <t>784111001</t>
  </si>
  <si>
    <t>Oprášení (ometení ) podkladu v místnostech výšky do 3,80 m</t>
  </si>
  <si>
    <t>-866902293</t>
  </si>
  <si>
    <t>"E.1.18"</t>
  </si>
  <si>
    <t>(3,46+1,81)*2*3,25</t>
  </si>
  <si>
    <t>6,1</t>
  </si>
  <si>
    <t>-(1,1*1,97*2+0,7*1,97*2)</t>
  </si>
  <si>
    <t>"E.1.21"</t>
  </si>
  <si>
    <t>13,6</t>
  </si>
  <si>
    <t>5,66*(2,94-2,58)</t>
  </si>
  <si>
    <t>6,15*(2,94-2,85)</t>
  </si>
  <si>
    <t>0,92+1,42</t>
  </si>
  <si>
    <t>"E.1.23"</t>
  </si>
  <si>
    <t>12,67*2,59+8,73*3,16</t>
  </si>
  <si>
    <t>17,5</t>
  </si>
  <si>
    <t>-(1,1*1,97+0,9*1,97+0,88*0,78+0,8*1,97+1,23*0,83+0,74*2,14+0,68*2,14)</t>
  </si>
  <si>
    <t>2,81*(3,16-2,59)</t>
  </si>
  <si>
    <t>66</t>
  </si>
  <si>
    <t>784121001</t>
  </si>
  <si>
    <t>Oškrabání malby v mísnostech výšky do 3,80 m</t>
  </si>
  <si>
    <t>-1479787304</t>
  </si>
  <si>
    <t>8,05</t>
  </si>
  <si>
    <t>67</t>
  </si>
  <si>
    <t>784121011</t>
  </si>
  <si>
    <t>Rozmývání podkladu po oškrabání malby v místnostech výšky do 3,80 m</t>
  </si>
  <si>
    <t>-526119776</t>
  </si>
  <si>
    <t>68</t>
  </si>
  <si>
    <t>784181101</t>
  </si>
  <si>
    <t>Základní akrylátová jednonásobná penetrace podkladu v místnostech výšky do 3,80m</t>
  </si>
  <si>
    <t>-2076167029</t>
  </si>
  <si>
    <t>69</t>
  </si>
  <si>
    <t>784351051</t>
  </si>
  <si>
    <t>Malby antibakteriální s obsahem stříbra v místnostech výšky do 3,80 m</t>
  </si>
  <si>
    <t>-154434844</t>
  </si>
  <si>
    <t xml:space="preserve">Poznámka k položce:_x000D_
Vysoce kvalitní, omyvatelná nátěrová hmota s vynikající krycí schopností. Malba je vyrobena na bázi nanotechnologie a obsahuje ionty stříbra, jež zničí až 99,99% virů, bakterií a plísní. </t>
  </si>
  <si>
    <t>D.1.4.1 - Zařízení pro klimatizaci</t>
  </si>
  <si>
    <t>Ing. Valdemar Hrotek</t>
  </si>
  <si>
    <t>PSV - PSV</t>
  </si>
  <si>
    <t xml:space="preserve">    751_10 - Montážní a demontážní práce, doprava</t>
  </si>
  <si>
    <t xml:space="preserve">    751_11 - Kontrolní činnost (revize a zkoušky)</t>
  </si>
  <si>
    <t xml:space="preserve">    751_12 - Stavební přípomoce</t>
  </si>
  <si>
    <t xml:space="preserve">    751_13 - Zařízení poz. 3.1</t>
  </si>
  <si>
    <t xml:space="preserve">    751_14 - Ostatní materiál</t>
  </si>
  <si>
    <t>751_10</t>
  </si>
  <si>
    <t>Montážní a demontážní práce, doprava</t>
  </si>
  <si>
    <t>444-001</t>
  </si>
  <si>
    <t>Montážní práce zařízení klimatizace</t>
  </si>
  <si>
    <t>hod</t>
  </si>
  <si>
    <t>-466403954</t>
  </si>
  <si>
    <t>444-002</t>
  </si>
  <si>
    <t>Doprava zařízení klimatizace na místo stavby</t>
  </si>
  <si>
    <t>1070327265</t>
  </si>
  <si>
    <t>751_11</t>
  </si>
  <si>
    <t>Kontrolní činnost (revize a zkoušky)</t>
  </si>
  <si>
    <t>555-001</t>
  </si>
  <si>
    <t>Zkoušky, uvedení do provozu, vyregulování</t>
  </si>
  <si>
    <t>-495273659</t>
  </si>
  <si>
    <t>555-002</t>
  </si>
  <si>
    <t>Zajištění chodu klimatizačního zařízení ve zkušebním provozu</t>
  </si>
  <si>
    <t>-2116163365</t>
  </si>
  <si>
    <t>555-003</t>
  </si>
  <si>
    <t>Zaškolení obsluhy</t>
  </si>
  <si>
    <t>-1414874126</t>
  </si>
  <si>
    <t>555-004</t>
  </si>
  <si>
    <t>Návrh provozního řádu</t>
  </si>
  <si>
    <t>ks</t>
  </si>
  <si>
    <t>43001494</t>
  </si>
  <si>
    <t>555-005</t>
  </si>
  <si>
    <t>Dokumentace skutečného provedení</t>
  </si>
  <si>
    <t>655959944</t>
  </si>
  <si>
    <t>751_12</t>
  </si>
  <si>
    <t>Stavební přípomoce</t>
  </si>
  <si>
    <t>333-001</t>
  </si>
  <si>
    <t>Stavební přípomoce - spolupráce se stavbou na vyznačení míst, kde budou provedeny stavební otvory pro vedení vzduchotechnických potrubních rozvodů</t>
  </si>
  <si>
    <t>260993659</t>
  </si>
  <si>
    <t>333-002</t>
  </si>
  <si>
    <t>Lešení pomocné jednořadové lehké s podlahami do výšky 2,0 m pro montáž potrubních rozvodů potrubí a zařízení klimatizace</t>
  </si>
  <si>
    <t>2046871204</t>
  </si>
  <si>
    <t>333-003</t>
  </si>
  <si>
    <t>Jeřáb pro vyzvednutí kondenzačních jednotek na střechu objektu, váha nejtěžšího zařízení do 150 kg, dopravní výška do 5 metrů</t>
  </si>
  <si>
    <t>-916339749</t>
  </si>
  <si>
    <t>751_13</t>
  </si>
  <si>
    <t>Zařízení poz. 3.1</t>
  </si>
  <si>
    <t>103-001</t>
  </si>
  <si>
    <t>3.1 - Venkovní kondenzační jednotka multisplitová mini VRF
chladící výkon instalovaný - 22,40 kW
topný výkon - 22,40 kW
elektrický příkon - 6,67 kW, U = 400 V, I = 10,60 A
váha - 150 kg
vzduchový výkon - 8 460 m3/h
chladivo - R410A</t>
  </si>
  <si>
    <t>1396849360</t>
  </si>
  <si>
    <t>103-002</t>
  </si>
  <si>
    <t xml:space="preserve">3.2 - Klimatizační nástěnná jednotka,
chladící výkon instalovaný - 7,10 kW
topný výkon - 8,00 kW
elektrický příkon - 50 W, 230 V
váha - 16 kg
vzduchový výkon - 1 200 m3/h
chladivo - R410A
</t>
  </si>
  <si>
    <t>-1484143506</t>
  </si>
  <si>
    <t>Poznámka k položce:_x000D_
včetně dálkového ovládání, krycího panelu kazetové jednotky, konzolí pro uchycení vnitřní jednotky a čerpadla kondenzátu</t>
  </si>
  <si>
    <t>103-003</t>
  </si>
  <si>
    <t xml:space="preserve">3.3 - Klimatizační nástěnná jednotka,
chladící výkon instalovaný - 3,60 kW
topný výkon - 4,00 kW
elektrický příkon - 17 W, 230 V
váha - 11 kg
vzduchový výkon - 540 m3/h
chladivo - R410A
</t>
  </si>
  <si>
    <t>608917710</t>
  </si>
  <si>
    <t>103-003.4</t>
  </si>
  <si>
    <t>3.4 - Klimatizační nástěnná jednotka,
chladící výkon instalovaný - 4,5 kW
topný výkon - 5,0 kW
elektrický příkon - 28 W, 230 V
váha - 16 kg
vzduchový výkon - 840 m3/h
chladivo - R410A</t>
  </si>
  <si>
    <t>11748729</t>
  </si>
  <si>
    <t>103-004</t>
  </si>
  <si>
    <t>Rozbočka "Y" - velikost 55</t>
  </si>
  <si>
    <t>-1585563303</t>
  </si>
  <si>
    <t>103-005</t>
  </si>
  <si>
    <t>Potrubí Cu (měděné) 3/4“</t>
  </si>
  <si>
    <t>-1421306745</t>
  </si>
  <si>
    <t>103-006</t>
  </si>
  <si>
    <t>Potrubí Cu (měděné) 5/8“</t>
  </si>
  <si>
    <t>607247736</t>
  </si>
  <si>
    <t>103-007</t>
  </si>
  <si>
    <t>Potrubí Cu (měděné) 1/2“</t>
  </si>
  <si>
    <t>-531248650</t>
  </si>
  <si>
    <t>103-008</t>
  </si>
  <si>
    <t>Potrubí Cu (měděné) 3/8“</t>
  </si>
  <si>
    <t>-1495521177</t>
  </si>
  <si>
    <t>103-009</t>
  </si>
  <si>
    <t>Potrubí Cu (měděné) 1/4“</t>
  </si>
  <si>
    <t>754125647</t>
  </si>
  <si>
    <t>103-010</t>
  </si>
  <si>
    <t>Izolace měděného potrubí 3/4“ z kaučukové pěny tl. 13 mm + oplechování proti klimatickým podmínkám ve venkovním prostředí</t>
  </si>
  <si>
    <t>372628630</t>
  </si>
  <si>
    <t>103-011</t>
  </si>
  <si>
    <t>Izolace měděného potrubí 5/8“ z kaučukové pěny tl. 13 mm + oplechování proti klimatickým podmínkám ve venkovním prostředí</t>
  </si>
  <si>
    <t>860713762</t>
  </si>
  <si>
    <t>103-012</t>
  </si>
  <si>
    <t>Izolace měděného potrubí 1/2“ z kaučukové pěny tl. 9 mm + oplechování proti klimatickým podmínkám ve venkovním prostředí</t>
  </si>
  <si>
    <t>-1399385721</t>
  </si>
  <si>
    <t>103-013</t>
  </si>
  <si>
    <t>Izolace měděného potrubí 3/8“ z kaučukové pěny tl. 9 mm + oplechování proti klimatickým podmínkám ve venkovním prostředí</t>
  </si>
  <si>
    <t>-1757158413</t>
  </si>
  <si>
    <t>103-014</t>
  </si>
  <si>
    <t>Izolace měděného potrubí 1/4“ z kaučukové pěny tl. 9 mm + oplechování proti klimatickým podmínkám ve venkovním prostředí</t>
  </si>
  <si>
    <t>1711698519</t>
  </si>
  <si>
    <t>103-015</t>
  </si>
  <si>
    <t>Fitinky pro spojení měděného potrubí (kolena, spojky, šroubení) + upevňovací konzole pro vedení potrubí - odborný odhad 40 % z rovných dílů</t>
  </si>
  <si>
    <t>kpl</t>
  </si>
  <si>
    <t>1510090275</t>
  </si>
  <si>
    <t>103-016</t>
  </si>
  <si>
    <t>Přechodové šroubení pro napojení měděného potrubí na klimatizační jednotky</t>
  </si>
  <si>
    <t>-1657113524</t>
  </si>
  <si>
    <t>103-017</t>
  </si>
  <si>
    <t>Chladivo R410A</t>
  </si>
  <si>
    <t>-859351855</t>
  </si>
  <si>
    <t>751_14</t>
  </si>
  <si>
    <t>Ostatní materiál</t>
  </si>
  <si>
    <t>222-001</t>
  </si>
  <si>
    <t>Pomocný ocelový materiál pro uchycení potrubí včetně nátěru – konzole, třmeny, objímky, nastřelovací šrouby, matice, hmoždinky, ostatní spojovací materiál atd. - přesný počet bude stanoven na stavbě při montáži – cca 60 kg</t>
  </si>
  <si>
    <t>-1489973293</t>
  </si>
  <si>
    <t>222-002</t>
  </si>
  <si>
    <t>Popisné štítky na zařízení včetně šipek proudění</t>
  </si>
  <si>
    <t>-965335905</t>
  </si>
  <si>
    <t>D.1.4.2 - Zařízení silnoproudé a slaboproudé elektrotechniky</t>
  </si>
  <si>
    <t>Patrik Schoř</t>
  </si>
  <si>
    <t xml:space="preserve">    741_01 - Elektroinstalace - silnoproud - Dodávky zařízení</t>
  </si>
  <si>
    <t xml:space="preserve">    741_02 - Elektroinstalace - silnoproud - Materiál elektromontážní</t>
  </si>
  <si>
    <t xml:space="preserve">    741_03 - Elektroinstalace - silnoproud - Elektromontáže</t>
  </si>
  <si>
    <t xml:space="preserve">    741_04 - Elektroinstalace - Ostatní náklady</t>
  </si>
  <si>
    <t xml:space="preserve">    741_05 - Elektroinstalace - slaboproud - Materiál elektromontážní</t>
  </si>
  <si>
    <t xml:space="preserve">    741_05a - Elektroinstalace - slaboproud - montáže</t>
  </si>
  <si>
    <t>741_01</t>
  </si>
  <si>
    <t>Elektroinstalace - silnoproud - Dodávky zařízení</t>
  </si>
  <si>
    <t>900509137</t>
  </si>
  <si>
    <t>A - svítidlo LED vestavné dle VUO 4000K/39W/IP54</t>
  </si>
  <si>
    <t>-1469350854</t>
  </si>
  <si>
    <t>900509137.1</t>
  </si>
  <si>
    <t>B - svítidlo LED přisazené dle VUO 4000K/39W/IP54</t>
  </si>
  <si>
    <t>1334260392</t>
  </si>
  <si>
    <t>741_02</t>
  </si>
  <si>
    <t>Elektroinstalace - silnoproud - Materiál elektromontážní</t>
  </si>
  <si>
    <t>000411232</t>
  </si>
  <si>
    <t>stmívač tlačít 230Vstř/3-75-400W</t>
  </si>
  <si>
    <t>687572317</t>
  </si>
  <si>
    <t>000411221</t>
  </si>
  <si>
    <t xml:space="preserve">ovladač 10A/250Vstř řaz.6/0  </t>
  </si>
  <si>
    <t>163724031</t>
  </si>
  <si>
    <t>000411202</t>
  </si>
  <si>
    <t>přepínač 10A/250Vstř řaz.6+6</t>
  </si>
  <si>
    <t>963814767</t>
  </si>
  <si>
    <t>000421491</t>
  </si>
  <si>
    <t>rámeček krycí bílá 1přístroj</t>
  </si>
  <si>
    <t>83798217</t>
  </si>
  <si>
    <t>000421492</t>
  </si>
  <si>
    <t>rámeček krycí bílá 2přístroje</t>
  </si>
  <si>
    <t>779609594</t>
  </si>
  <si>
    <t>000311216</t>
  </si>
  <si>
    <t>krabice přístrojová</t>
  </si>
  <si>
    <t>762951368</t>
  </si>
  <si>
    <t>000311316</t>
  </si>
  <si>
    <t>krabicová rozvodka vč. víčka a svorkovnice</t>
  </si>
  <si>
    <t>1775371858</t>
  </si>
  <si>
    <t>000101105</t>
  </si>
  <si>
    <t>kabel CYKY-J 3x1,5</t>
  </si>
  <si>
    <t>-1141666917</t>
  </si>
  <si>
    <t>000101105.1</t>
  </si>
  <si>
    <t>kabel CYKY-O 3x1,5</t>
  </si>
  <si>
    <t>-356900023</t>
  </si>
  <si>
    <t>000203305</t>
  </si>
  <si>
    <t>kabel JYTY 7x1</t>
  </si>
  <si>
    <t>738850722</t>
  </si>
  <si>
    <t>000203308</t>
  </si>
  <si>
    <t>kabel JYTY 14x1</t>
  </si>
  <si>
    <t>1379516868</t>
  </si>
  <si>
    <t>000173108</t>
  </si>
  <si>
    <t>vodič CYA 6 ZŽ /H07V-K/</t>
  </si>
  <si>
    <t>-1044866682</t>
  </si>
  <si>
    <t>000199097</t>
  </si>
  <si>
    <t>ekvipotenciální svorkovnice EPS3 v krabici</t>
  </si>
  <si>
    <t>54956801</t>
  </si>
  <si>
    <t>000295442</t>
  </si>
  <si>
    <t>svorka zemnicí nerez</t>
  </si>
  <si>
    <t>1249631324</t>
  </si>
  <si>
    <t>000295444</t>
  </si>
  <si>
    <t>páska nerez uzemňovací délka 0,5 m</t>
  </si>
  <si>
    <t>2064270020</t>
  </si>
  <si>
    <t>000362022</t>
  </si>
  <si>
    <t>kabelová lávka  3 m</t>
  </si>
  <si>
    <t>670652897</t>
  </si>
  <si>
    <t>000362468</t>
  </si>
  <si>
    <t>šroubové závěsy</t>
  </si>
  <si>
    <t>2038704049</t>
  </si>
  <si>
    <t>000362465</t>
  </si>
  <si>
    <t>matice</t>
  </si>
  <si>
    <t>879840414</t>
  </si>
  <si>
    <t>000362402</t>
  </si>
  <si>
    <t>set pro spoj- standard</t>
  </si>
  <si>
    <t>bal</t>
  </si>
  <si>
    <t>-1293340656</t>
  </si>
  <si>
    <t>000362456</t>
  </si>
  <si>
    <t>416308025</t>
  </si>
  <si>
    <t>000000302</t>
  </si>
  <si>
    <t>hmoždinka plastová 8x40mm vč. vrutu</t>
  </si>
  <si>
    <t>1799196145</t>
  </si>
  <si>
    <t>000455731</t>
  </si>
  <si>
    <t>signální tablo NEVSTUPOVAT</t>
  </si>
  <si>
    <t>636297430</t>
  </si>
  <si>
    <t>000455731.1</t>
  </si>
  <si>
    <t>signální tablo NEVSTUPOVAT - KONTROLOVANÉ PÁSMO</t>
  </si>
  <si>
    <t>-2039555900</t>
  </si>
  <si>
    <t>900411275</t>
  </si>
  <si>
    <t>spínač TOTAL STOP do krabice pod omítkou</t>
  </si>
  <si>
    <t>1115929327</t>
  </si>
  <si>
    <t>900411275.1</t>
  </si>
  <si>
    <t>spínač START-STOP do krabice pod omítkou</t>
  </si>
  <si>
    <t>-1781112273</t>
  </si>
  <si>
    <t>741_03</t>
  </si>
  <si>
    <t>Elektroinstalace - silnoproud - Elektromontáže</t>
  </si>
  <si>
    <t>210010301</t>
  </si>
  <si>
    <t>krabice přístrojová bez zapojení</t>
  </si>
  <si>
    <t>773205868</t>
  </si>
  <si>
    <t>210010322</t>
  </si>
  <si>
    <t>krabicová rozvodka vč.svorkovn.a zapojení</t>
  </si>
  <si>
    <t>105821703</t>
  </si>
  <si>
    <t>210010702</t>
  </si>
  <si>
    <t>osazení do cihly hmoždinky</t>
  </si>
  <si>
    <t>-1317932399</t>
  </si>
  <si>
    <t>210020133</t>
  </si>
  <si>
    <t>kabelový rošt do š.40cm</t>
  </si>
  <si>
    <t>-1009713862</t>
  </si>
  <si>
    <t>210110041</t>
  </si>
  <si>
    <t>spínač zapuštěný vč.zapojení 2pólový/řazení 6+6</t>
  </si>
  <si>
    <t>-37948680</t>
  </si>
  <si>
    <t>210110042</t>
  </si>
  <si>
    <t>spínač zapuštěný vč.zapojení 2pólový/řazení 2</t>
  </si>
  <si>
    <t>-2072383823</t>
  </si>
  <si>
    <t>-1299078121</t>
  </si>
  <si>
    <t>210110062</t>
  </si>
  <si>
    <t>ovladač zapuštěný vč.zapojení tlačítkový/ř.1/0</t>
  </si>
  <si>
    <t>-132774765</t>
  </si>
  <si>
    <t>210110091</t>
  </si>
  <si>
    <t>spínač zapuštěný vč.zapojení s plynulou regulací</t>
  </si>
  <si>
    <t>2053254643</t>
  </si>
  <si>
    <t>210140514</t>
  </si>
  <si>
    <t>transparentní svítidlo vč.LED žárovek a zapoj.</t>
  </si>
  <si>
    <t>684388764</t>
  </si>
  <si>
    <t>1912386609</t>
  </si>
  <si>
    <t>210192562</t>
  </si>
  <si>
    <t>ochranná svorkovnice(nulový můstek)vč.zapoj.do 63A</t>
  </si>
  <si>
    <t>574834263</t>
  </si>
  <si>
    <t>210201022</t>
  </si>
  <si>
    <t>svítidlo LED přisazené/LED zdroj</t>
  </si>
  <si>
    <t>1595165641</t>
  </si>
  <si>
    <t>1006650506</t>
  </si>
  <si>
    <t>210220321</t>
  </si>
  <si>
    <t>svorka na potrubí vč.pásku (Bernard)</t>
  </si>
  <si>
    <t>1297956439</t>
  </si>
  <si>
    <t>210800103</t>
  </si>
  <si>
    <t>kabel Cu(-CYKY) pod omítkou do 2x4/3x2,5/5x1,5</t>
  </si>
  <si>
    <t>1152240803</t>
  </si>
  <si>
    <t>1749724402</t>
  </si>
  <si>
    <t>210800831</t>
  </si>
  <si>
    <t>vodič Cu(-CY,CYA) volně uložený do 1x35</t>
  </si>
  <si>
    <t>254747647</t>
  </si>
  <si>
    <t>210850010</t>
  </si>
  <si>
    <t>kabel NCEY/JYTY volně uložený do 19x1</t>
  </si>
  <si>
    <t>1256633066</t>
  </si>
  <si>
    <t>-1900163938</t>
  </si>
  <si>
    <t>210990001</t>
  </si>
  <si>
    <t>obecná položka - připojení nové klima jednotky</t>
  </si>
  <si>
    <t>1433713055</t>
  </si>
  <si>
    <t>210990001.1</t>
  </si>
  <si>
    <t>obecná položka - připoj. antistat. podlahy a futer</t>
  </si>
  <si>
    <t>-1855243319</t>
  </si>
  <si>
    <t>741_04</t>
  </si>
  <si>
    <t>Elektroinstalace - Ostatní náklady</t>
  </si>
  <si>
    <t>218009001</t>
  </si>
  <si>
    <t>poplatek za recyklaci svítidla přes 50cm</t>
  </si>
  <si>
    <t>-1037208825</t>
  </si>
  <si>
    <t>-1054619003</t>
  </si>
  <si>
    <t>219002611</t>
  </si>
  <si>
    <t>vysekání rýhy/zeď cihla/ hl.do 30mm/š.do 30mm</t>
  </si>
  <si>
    <t>-1240230404</t>
  </si>
  <si>
    <t>219002612</t>
  </si>
  <si>
    <t>vysekání rýhy/zeď cihla/ hl.do 30mm/š.do 70mm</t>
  </si>
  <si>
    <t>1652451845</t>
  </si>
  <si>
    <t>219003613</t>
  </si>
  <si>
    <t>omítka na stěně/jednotl.plocha do 1,00m2/vč.malty</t>
  </si>
  <si>
    <t>141576027</t>
  </si>
  <si>
    <t>219005001</t>
  </si>
  <si>
    <t>řezání kapsy do pr.100mm ve stěně nebo podlaze</t>
  </si>
  <si>
    <t>1690561336</t>
  </si>
  <si>
    <t>741_04_001</t>
  </si>
  <si>
    <t>doprava dodávek</t>
  </si>
  <si>
    <t>-906374420</t>
  </si>
  <si>
    <t>741_04_002</t>
  </si>
  <si>
    <t>přesun dodávek</t>
  </si>
  <si>
    <t>1078899167</t>
  </si>
  <si>
    <t>741_04_003</t>
  </si>
  <si>
    <t>prořez</t>
  </si>
  <si>
    <t>-1579865161</t>
  </si>
  <si>
    <t>741_04_004</t>
  </si>
  <si>
    <t>materiál podružný</t>
  </si>
  <si>
    <t>389450567</t>
  </si>
  <si>
    <t>741_04_005</t>
  </si>
  <si>
    <t>PPV pro elektromontáže</t>
  </si>
  <si>
    <t>1316091245</t>
  </si>
  <si>
    <t>741_04_006</t>
  </si>
  <si>
    <t>kompletační činnost</t>
  </si>
  <si>
    <t>-1032066028</t>
  </si>
  <si>
    <t>741_04_007</t>
  </si>
  <si>
    <t>revize</t>
  </si>
  <si>
    <t>1443962962</t>
  </si>
  <si>
    <t>87</t>
  </si>
  <si>
    <t>741920033R</t>
  </si>
  <si>
    <t>Montáž se zhotovením požární ucpávky pro kabely elektro</t>
  </si>
  <si>
    <t>kpl.</t>
  </si>
  <si>
    <t>632702828</t>
  </si>
  <si>
    <t>741_05</t>
  </si>
  <si>
    <t>Elektroinstalace - slaboproud - Materiál elektromontážní</t>
  </si>
  <si>
    <t>000421439</t>
  </si>
  <si>
    <t>zásuvka 2xRJ45/cat.6A STP bílá</t>
  </si>
  <si>
    <t>1131054610</t>
  </si>
  <si>
    <t>000421491.1</t>
  </si>
  <si>
    <t>-657451023</t>
  </si>
  <si>
    <t>000421492.1</t>
  </si>
  <si>
    <t>-417899484</t>
  </si>
  <si>
    <t>000421493</t>
  </si>
  <si>
    <t>rámeček krycí bílá 3přístroje</t>
  </si>
  <si>
    <t>-1413647479</t>
  </si>
  <si>
    <t>70</t>
  </si>
  <si>
    <t>000311216.1</t>
  </si>
  <si>
    <t>-1540908368</t>
  </si>
  <si>
    <t>71</t>
  </si>
  <si>
    <t>000333021</t>
  </si>
  <si>
    <t>lišta vkládací 18x13</t>
  </si>
  <si>
    <t>1039008773</t>
  </si>
  <si>
    <t>72</t>
  </si>
  <si>
    <t>000900333021</t>
  </si>
  <si>
    <t>příslušenství pro lištu vkládací 18x13</t>
  </si>
  <si>
    <t>2090905955</t>
  </si>
  <si>
    <t>73</t>
  </si>
  <si>
    <t>000333041</t>
  </si>
  <si>
    <t>lišta vkládací 40x15</t>
  </si>
  <si>
    <t>-1014501611</t>
  </si>
  <si>
    <t>74</t>
  </si>
  <si>
    <t>000900333021.1</t>
  </si>
  <si>
    <t>příslušenství pro lištu vkládací 40x15</t>
  </si>
  <si>
    <t>597899957</t>
  </si>
  <si>
    <t>75</t>
  </si>
  <si>
    <t>000209435</t>
  </si>
  <si>
    <t>datový kabel S/FTP Cat.6A 4x2xAWG27 "zadavatel umožňuje nabídnout i jiné rovnocenné řešení"</t>
  </si>
  <si>
    <t>-1398546903</t>
  </si>
  <si>
    <t>76</t>
  </si>
  <si>
    <t>000321124</t>
  </si>
  <si>
    <t>trubka ohebná PVC pr.25</t>
  </si>
  <si>
    <t>-1807630083</t>
  </si>
  <si>
    <t>77</t>
  </si>
  <si>
    <t>000321126</t>
  </si>
  <si>
    <t>trubka ohebná PVC pr.40</t>
  </si>
  <si>
    <t>-711221299</t>
  </si>
  <si>
    <t>741_05a</t>
  </si>
  <si>
    <t>Elektroinstalace - slaboproud - montáže</t>
  </si>
  <si>
    <t>78</t>
  </si>
  <si>
    <t>210010004</t>
  </si>
  <si>
    <t>trubka plast ohebná,pod omítkou pr.29</t>
  </si>
  <si>
    <t>-2004468050</t>
  </si>
  <si>
    <t>79</t>
  </si>
  <si>
    <t>210010006</t>
  </si>
  <si>
    <t>trubka plast ohebná,pod omítkou pr.48</t>
  </si>
  <si>
    <t>-344424873</t>
  </si>
  <si>
    <t>80</t>
  </si>
  <si>
    <t>210010105</t>
  </si>
  <si>
    <t>lišta vkládací úplná pevně uložená do š.40mm</t>
  </si>
  <si>
    <t>954726714</t>
  </si>
  <si>
    <t>81</t>
  </si>
  <si>
    <t>210010111</t>
  </si>
  <si>
    <t>minilišta vkládací pevně uložená do š.20mm</t>
  </si>
  <si>
    <t>-1837033029</t>
  </si>
  <si>
    <t>82</t>
  </si>
  <si>
    <t>210010301.1</t>
  </si>
  <si>
    <t>919591221</t>
  </si>
  <si>
    <t>83</t>
  </si>
  <si>
    <t>210111312</t>
  </si>
  <si>
    <t>zásuvka domovní sdělovací 2násobná vč.zapojení</t>
  </si>
  <si>
    <t>-56823781</t>
  </si>
  <si>
    <t>84</t>
  </si>
  <si>
    <t>210950301</t>
  </si>
  <si>
    <t>kabel volně uložený jednotková hmotnost do 0,4kg</t>
  </si>
  <si>
    <t>375102403</t>
  </si>
  <si>
    <t>85</t>
  </si>
  <si>
    <t>290111312</t>
  </si>
  <si>
    <t>příslušenství pro lištu vkládací do š.20mm</t>
  </si>
  <si>
    <t>979046712</t>
  </si>
  <si>
    <t>86</t>
  </si>
  <si>
    <t>290111312.1</t>
  </si>
  <si>
    <t>příslušenství pro lištu vkládací do š.40mm</t>
  </si>
  <si>
    <t>-1179068499</t>
  </si>
  <si>
    <t>03 - Provozní soubory</t>
  </si>
  <si>
    <t>D.3.1 - Lékařská technologie</t>
  </si>
  <si>
    <t>Tomáš Václavík</t>
  </si>
  <si>
    <t xml:space="preserve">    750A - 750A - Lékařské vybavení</t>
  </si>
  <si>
    <t>750A</t>
  </si>
  <si>
    <t>750A - Lékařské vybavení</t>
  </si>
  <si>
    <t>750a_R_001</t>
  </si>
  <si>
    <t>stůl pracovní 2500/800/750 mm - dod + mtž + doprava</t>
  </si>
  <si>
    <t>-270017023</t>
  </si>
  <si>
    <t>Poznámka k položce:_x000D_
pracovní deska z lam. DTD tl. 25mm opatřená ABS tl. 3mm, 3x nerezová průchodka v desce, nohy opatřeny stavitelnou rektifikací, použitý materiál snadno omyvatelný, dezinfikovatelný, ekologický, tepelně, chemicky a mechanicky odolný, vyhovující příslušným normám o škodlivinách</t>
  </si>
  <si>
    <t>750a_R_002</t>
  </si>
  <si>
    <t>kontejner pojízdný 4 zásuvky, uzamykatelný - dod + mtž + doprava</t>
  </si>
  <si>
    <t>2009902982</t>
  </si>
  <si>
    <t>Poznámka k položce:_x000D_
mobilní podstolový šuplíkový kontejner, vyrobeno z lam. DTD min. tlouťky 18mm, veškeré hrany ABS tloušťky min. 2mm, vybavení 4ks centrálně uzamykatelných šuplíků, černými plastovými kolečky pro tvrdý povrch</t>
  </si>
  <si>
    <t>750a_R_003</t>
  </si>
  <si>
    <t>židle pojízdná s područkami – koženka - dod + mtž + doprava</t>
  </si>
  <si>
    <t>1767012268</t>
  </si>
  <si>
    <t>Poznámka k položce:_x000D_
rozměr cca 600x600x1000-1210mm, výška sedáku min. 470-570mm; střední opěrák, synchronní mechanika (synchronní pohyb opěradla a sedáku, možnost blokace sklonu opěradla min. ve čtyřech pozicích, možnost nastavení mechanizmu dle váhy uživatele), plynový píst, kolečka pro tvrdý povrch, kříž nylon černý, výškově stavitelné područky, čalounění koženka</t>
  </si>
  <si>
    <t>750a_R_004</t>
  </si>
  <si>
    <t>dávkovač dezinfekce pákový - dod + mtž + doprava</t>
  </si>
  <si>
    <t>402756516</t>
  </si>
  <si>
    <t>Poznámka k položce:_x000D_
objem min. 500 ml, nerezové provedení, vč. zásobníkové láhve, průhle pro kontrulu naplnění, nastavitelná dávka 0,5 -1,0 -1,5 ml, možné dolévání z kanystru</t>
  </si>
  <si>
    <t>750a_R_005</t>
  </si>
  <si>
    <t>dávkovač mýdla - dod + mtž + doprava</t>
  </si>
  <si>
    <t>193653527</t>
  </si>
  <si>
    <t>Poznámka k položce:_x000D_
objem min. 500 ml, vysoce odolný ABS plast, pumpa plastová, vč. zásobníkové láhve, průhled pro kontrolu naplnění, možné dolévání z kanystru, s použití příslušné pumpičky možnost dávkování mýdla klasicky nebo ve formě spreje či pěny</t>
  </si>
  <si>
    <t>750a_R_006</t>
  </si>
  <si>
    <t>zásobník papírových ručníků - dod + mtž + doprava</t>
  </si>
  <si>
    <t>1095231438</t>
  </si>
  <si>
    <t>Poznámka k položce:_x000D_
zásobník papírových ručníků, nerezové provedení, náplň min. 400 ks, průhled pro kontrolu naplnění, uzamykatelný</t>
  </si>
  <si>
    <t>750a_R_102</t>
  </si>
  <si>
    <t>demontáž a odborná likvidace stávajícího RTG kompletu - Součástí nového RTG kompletu - zajistí dodavatel nového RTG kompletu</t>
  </si>
  <si>
    <t>-1572678737</t>
  </si>
  <si>
    <t>99 -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</si>
  <si>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</si>
  <si>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</si>
  <si>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</si>
  <si>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</si>
  <si>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VRN6 - Územní a provozní vlivy </t>
  </si>
  <si>
    <t>VRN</t>
  </si>
  <si>
    <t>Vedlejší rozpočtové náklady</t>
  </si>
  <si>
    <t>VRN1</t>
  </si>
  <si>
    <t>Průzkumné, geodetické a projektové práce</t>
  </si>
  <si>
    <t>013254000</t>
  </si>
  <si>
    <t>Dokumentace skutečného provedení stavby</t>
  </si>
  <si>
    <t>1024</t>
  </si>
  <si>
    <t>-182885630</t>
  </si>
  <si>
    <t>013294000</t>
  </si>
  <si>
    <t>Ostatní dokumentace - úprava projektové dokumentace s ohledem na vybrané zařízení</t>
  </si>
  <si>
    <t>…</t>
  </si>
  <si>
    <t>1221521379</t>
  </si>
  <si>
    <t>Poznámka k položce:_x000D_
Uvedené technické řešení stavební připravenosti (vč. připravenosti TZB) lze na základě požadavků konkrétního vybraného dodavatele technologie RTG a po schválení těchto změn GP a investorem upravit tak, aby lépe vyhovovalo požadavkům dodavatele zařízení. Případnou úpravu projektové dokumentace stavební připravenosti si zajistí zhotovitel!</t>
  </si>
  <si>
    <t>VRN3</t>
  </si>
  <si>
    <t>Zařízení staveniště</t>
  </si>
  <si>
    <t>034203000</t>
  </si>
  <si>
    <t>-595598359</t>
  </si>
  <si>
    <t xml:space="preserve">Poznámka k položce:_x000D_
- oplocení staveniště_x000D_
- staveništní buňka_x000D_
- příruční sklad_x000D_
- ohrazení a označení stavby_x000D_
- připojení na IS_x000D_
</t>
  </si>
  <si>
    <t>VRN4</t>
  </si>
  <si>
    <t>Inženýrská činnost</t>
  </si>
  <si>
    <t>043203000_3</t>
  </si>
  <si>
    <t>Měření hluku</t>
  </si>
  <si>
    <t>-996032066</t>
  </si>
  <si>
    <t>VRN6</t>
  </si>
  <si>
    <t xml:space="preserve">Územní a provozní vlivy </t>
  </si>
  <si>
    <t>060001000</t>
  </si>
  <si>
    <t>Územní a provozní vlivy</t>
  </si>
  <si>
    <t>-1663092186</t>
  </si>
  <si>
    <t xml:space="preserve">Poznámka k položce:_x000D_
- ztížená doprava materiálu na staveniště s ohledem na chod nemocnice_x000D_
- práce v noci + přesuny zaměstnanců_x000D_
- požární hlídky_x000D_
- ostraha staveniště_x000D_
_x000D_
_x000D_
_x000D_
_x000D_
_x000D_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</si>
</sst>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33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22" xfId="0"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167" fontId="23"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8" fillId="2" borderId="19" xfId="0" applyFont="1" applyFill="1" applyBorder="1" applyAlignment="1" applyProtection="1">
      <alignment horizontal="left" vertical="center"/>
      <protection locked="0"/>
    </xf>
    <xf numFmtId="0" fontId="38" fillId="0" borderId="20" xfId="0" applyFont="1" applyBorder="1" applyAlignment="1" applyProtection="1">
      <alignment horizontal="center"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righ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4" fontId="28" fillId="0" borderId="0" xfId="0" applyNumberFormat="1" applyFont="1" applyAlignment="1" applyProtection="1">
      <alignment horizontal="right" vertical="center"/>
    </xf>
    <xf numFmtId="0" fontId="28" fillId="0" borderId="0" xfId="0" applyFont="1" applyAlignment="1" applyProtection="1">
      <alignment vertical="center"/>
    </xf>
    <xf numFmtId="4" fontId="28" fillId="0" borderId="0" xfId="0" applyNumberFormat="1" applyFont="1" applyAlignment="1" applyProtection="1">
      <alignmen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21"/>
      <c r="AS2" s="321"/>
      <c r="AT2" s="321"/>
      <c r="AU2" s="321"/>
      <c r="AV2" s="321"/>
      <c r="AW2" s="321"/>
      <c r="AX2" s="321"/>
      <c r="AY2" s="321"/>
      <c r="AZ2" s="321"/>
      <c r="BA2" s="321"/>
      <c r="BB2" s="321"/>
      <c r="BC2" s="321"/>
      <c r="BD2" s="321"/>
      <c r="BE2" s="321"/>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05" t="s">
        <v>14</v>
      </c>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c r="AL5" s="306"/>
      <c r="AM5" s="306"/>
      <c r="AN5" s="306"/>
      <c r="AO5" s="306"/>
      <c r="AP5" s="23"/>
      <c r="AQ5" s="23"/>
      <c r="AR5" s="21"/>
      <c r="BE5" s="302" t="s">
        <v>15</v>
      </c>
      <c r="BS5" s="18" t="s">
        <v>6</v>
      </c>
    </row>
    <row r="6" spans="1:74" s="1" customFormat="1" ht="36.950000000000003" customHeight="1">
      <c r="B6" s="22"/>
      <c r="C6" s="23"/>
      <c r="D6" s="29" t="s">
        <v>16</v>
      </c>
      <c r="E6" s="23"/>
      <c r="F6" s="23"/>
      <c r="G6" s="23"/>
      <c r="H6" s="23"/>
      <c r="I6" s="23"/>
      <c r="J6" s="23"/>
      <c r="K6" s="307" t="s">
        <v>17</v>
      </c>
      <c r="L6" s="306"/>
      <c r="M6" s="306"/>
      <c r="N6" s="306"/>
      <c r="O6" s="306"/>
      <c r="P6" s="306"/>
      <c r="Q6" s="306"/>
      <c r="R6" s="306"/>
      <c r="S6" s="306"/>
      <c r="T6" s="306"/>
      <c r="U6" s="306"/>
      <c r="V6" s="306"/>
      <c r="W6" s="306"/>
      <c r="X6" s="306"/>
      <c r="Y6" s="306"/>
      <c r="Z6" s="306"/>
      <c r="AA6" s="306"/>
      <c r="AB6" s="306"/>
      <c r="AC6" s="306"/>
      <c r="AD6" s="306"/>
      <c r="AE6" s="306"/>
      <c r="AF6" s="306"/>
      <c r="AG6" s="306"/>
      <c r="AH6" s="306"/>
      <c r="AI6" s="306"/>
      <c r="AJ6" s="306"/>
      <c r="AK6" s="306"/>
      <c r="AL6" s="306"/>
      <c r="AM6" s="306"/>
      <c r="AN6" s="306"/>
      <c r="AO6" s="306"/>
      <c r="AP6" s="23"/>
      <c r="AQ6" s="23"/>
      <c r="AR6" s="21"/>
      <c r="BE6" s="303"/>
      <c r="BS6" s="18" t="s">
        <v>6</v>
      </c>
    </row>
    <row r="7" spans="1:74" s="1" customFormat="1" ht="12" customHeight="1">
      <c r="B7" s="22"/>
      <c r="C7" s="23"/>
      <c r="D7" s="30"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0" t="s">
        <v>19</v>
      </c>
      <c r="AL7" s="23"/>
      <c r="AM7" s="23"/>
      <c r="AN7" s="28" t="s">
        <v>1</v>
      </c>
      <c r="AO7" s="23"/>
      <c r="AP7" s="23"/>
      <c r="AQ7" s="23"/>
      <c r="AR7" s="21"/>
      <c r="BE7" s="303"/>
      <c r="BS7" s="18" t="s">
        <v>6</v>
      </c>
    </row>
    <row r="8" spans="1:74" s="1" customFormat="1" ht="12" customHeight="1">
      <c r="B8" s="22"/>
      <c r="C8" s="23"/>
      <c r="D8" s="30"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22</v>
      </c>
      <c r="AL8" s="23"/>
      <c r="AM8" s="23"/>
      <c r="AN8" s="31" t="s">
        <v>23</v>
      </c>
      <c r="AO8" s="23"/>
      <c r="AP8" s="23"/>
      <c r="AQ8" s="23"/>
      <c r="AR8" s="21"/>
      <c r="BE8" s="303"/>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03"/>
      <c r="BS9" s="18" t="s">
        <v>6</v>
      </c>
    </row>
    <row r="10" spans="1:74" s="1" customFormat="1" ht="12" customHeight="1">
      <c r="B10" s="22"/>
      <c r="C10" s="23"/>
      <c r="D10" s="30"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25</v>
      </c>
      <c r="AL10" s="23"/>
      <c r="AM10" s="23"/>
      <c r="AN10" s="28" t="s">
        <v>26</v>
      </c>
      <c r="AO10" s="23"/>
      <c r="AP10" s="23"/>
      <c r="AQ10" s="23"/>
      <c r="AR10" s="21"/>
      <c r="BE10" s="303"/>
      <c r="BS10" s="18" t="s">
        <v>6</v>
      </c>
    </row>
    <row r="11" spans="1:74" s="1" customFormat="1" ht="18.399999999999999"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28</v>
      </c>
      <c r="AL11" s="23"/>
      <c r="AM11" s="23"/>
      <c r="AN11" s="28" t="s">
        <v>1</v>
      </c>
      <c r="AO11" s="23"/>
      <c r="AP11" s="23"/>
      <c r="AQ11" s="23"/>
      <c r="AR11" s="21"/>
      <c r="BE11" s="303"/>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03"/>
      <c r="BS12" s="18" t="s">
        <v>6</v>
      </c>
    </row>
    <row r="13" spans="1:74" s="1" customFormat="1" ht="12" customHeight="1">
      <c r="B13" s="22"/>
      <c r="C13" s="23"/>
      <c r="D13" s="30"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25</v>
      </c>
      <c r="AL13" s="23"/>
      <c r="AM13" s="23"/>
      <c r="AN13" s="32" t="s">
        <v>30</v>
      </c>
      <c r="AO13" s="23"/>
      <c r="AP13" s="23"/>
      <c r="AQ13" s="23"/>
      <c r="AR13" s="21"/>
      <c r="BE13" s="303"/>
      <c r="BS13" s="18" t="s">
        <v>6</v>
      </c>
    </row>
    <row r="14" spans="1:74" ht="12.75">
      <c r="B14" s="22"/>
      <c r="C14" s="23"/>
      <c r="D14" s="23"/>
      <c r="E14" s="308" t="s">
        <v>30</v>
      </c>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 t="s">
        <v>28</v>
      </c>
      <c r="AL14" s="23"/>
      <c r="AM14" s="23"/>
      <c r="AN14" s="32" t="s">
        <v>30</v>
      </c>
      <c r="AO14" s="23"/>
      <c r="AP14" s="23"/>
      <c r="AQ14" s="23"/>
      <c r="AR14" s="21"/>
      <c r="BE14" s="303"/>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03"/>
      <c r="BS15" s="18" t="s">
        <v>4</v>
      </c>
    </row>
    <row r="16" spans="1:74" s="1" customFormat="1" ht="12" customHeight="1">
      <c r="B16" s="22"/>
      <c r="C16" s="23"/>
      <c r="D16" s="30"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25</v>
      </c>
      <c r="AL16" s="23"/>
      <c r="AM16" s="23"/>
      <c r="AN16" s="28" t="s">
        <v>32</v>
      </c>
      <c r="AO16" s="23"/>
      <c r="AP16" s="23"/>
      <c r="AQ16" s="23"/>
      <c r="AR16" s="21"/>
      <c r="BE16" s="303"/>
      <c r="BS16" s="18" t="s">
        <v>4</v>
      </c>
    </row>
    <row r="17" spans="1:71" s="1" customFormat="1" ht="18.399999999999999"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28</v>
      </c>
      <c r="AL17" s="23"/>
      <c r="AM17" s="23"/>
      <c r="AN17" s="28" t="s">
        <v>34</v>
      </c>
      <c r="AO17" s="23"/>
      <c r="AP17" s="23"/>
      <c r="AQ17" s="23"/>
      <c r="AR17" s="21"/>
      <c r="BE17" s="303"/>
      <c r="BS17" s="18" t="s">
        <v>35</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03"/>
      <c r="BS18" s="18" t="s">
        <v>6</v>
      </c>
    </row>
    <row r="19" spans="1:71" s="1" customFormat="1" ht="12" customHeight="1">
      <c r="B19" s="22"/>
      <c r="C19" s="23"/>
      <c r="D19" s="30"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25</v>
      </c>
      <c r="AL19" s="23"/>
      <c r="AM19" s="23"/>
      <c r="AN19" s="28" t="s">
        <v>32</v>
      </c>
      <c r="AO19" s="23"/>
      <c r="AP19" s="23"/>
      <c r="AQ19" s="23"/>
      <c r="AR19" s="21"/>
      <c r="BE19" s="303"/>
      <c r="BS19" s="18" t="s">
        <v>6</v>
      </c>
    </row>
    <row r="20" spans="1:71" s="1" customFormat="1" ht="18.399999999999999" customHeight="1">
      <c r="B20" s="22"/>
      <c r="C20" s="23"/>
      <c r="D20" s="23"/>
      <c r="E20" s="28" t="s">
        <v>33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28</v>
      </c>
      <c r="AL20" s="23"/>
      <c r="AM20" s="23"/>
      <c r="AN20" s="28" t="s">
        <v>34</v>
      </c>
      <c r="AO20" s="23"/>
      <c r="AP20" s="23"/>
      <c r="AQ20" s="23"/>
      <c r="AR20" s="21"/>
      <c r="BE20" s="303"/>
      <c r="BS20" s="18" t="s">
        <v>35</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03"/>
    </row>
    <row r="22" spans="1:71" s="1" customFormat="1" ht="12" customHeight="1">
      <c r="B22" s="22"/>
      <c r="C22" s="23"/>
      <c r="D22" s="30"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03"/>
    </row>
    <row r="23" spans="1:71" s="1" customFormat="1" ht="95.25" customHeight="1">
      <c r="B23" s="22"/>
      <c r="C23" s="23"/>
      <c r="D23" s="23"/>
      <c r="E23" s="310" t="s">
        <v>38</v>
      </c>
      <c r="F23" s="310"/>
      <c r="G23" s="310"/>
      <c r="H23" s="310"/>
      <c r="I23" s="310"/>
      <c r="J23" s="310"/>
      <c r="K23" s="310"/>
      <c r="L23" s="310"/>
      <c r="M23" s="310"/>
      <c r="N23" s="310"/>
      <c r="O23" s="310"/>
      <c r="P23" s="310"/>
      <c r="Q23" s="310"/>
      <c r="R23" s="310"/>
      <c r="S23" s="310"/>
      <c r="T23" s="310"/>
      <c r="U23" s="310"/>
      <c r="V23" s="310"/>
      <c r="W23" s="310"/>
      <c r="X23" s="310"/>
      <c r="Y23" s="310"/>
      <c r="Z23" s="310"/>
      <c r="AA23" s="310"/>
      <c r="AB23" s="310"/>
      <c r="AC23" s="310"/>
      <c r="AD23" s="310"/>
      <c r="AE23" s="310"/>
      <c r="AF23" s="310"/>
      <c r="AG23" s="310"/>
      <c r="AH23" s="310"/>
      <c r="AI23" s="310"/>
      <c r="AJ23" s="310"/>
      <c r="AK23" s="310"/>
      <c r="AL23" s="310"/>
      <c r="AM23" s="310"/>
      <c r="AN23" s="310"/>
      <c r="AO23" s="23"/>
      <c r="AP23" s="23"/>
      <c r="AQ23" s="23"/>
      <c r="AR23" s="21"/>
      <c r="BE23" s="303"/>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03"/>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03"/>
    </row>
    <row r="26" spans="1:71" s="2" customFormat="1" ht="25.9" customHeight="1">
      <c r="A26" s="35"/>
      <c r="B26" s="36"/>
      <c r="C26" s="37"/>
      <c r="D26" s="38" t="s">
        <v>39</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11">
        <f>ROUND(AG94,2)</f>
        <v>0</v>
      </c>
      <c r="AL26" s="312"/>
      <c r="AM26" s="312"/>
      <c r="AN26" s="312"/>
      <c r="AO26" s="312"/>
      <c r="AP26" s="37"/>
      <c r="AQ26" s="37"/>
      <c r="AR26" s="40"/>
      <c r="BE26" s="303"/>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03"/>
    </row>
    <row r="28" spans="1:71" s="2" customFormat="1" ht="12.75">
      <c r="A28" s="35"/>
      <c r="B28" s="36"/>
      <c r="C28" s="37"/>
      <c r="D28" s="37"/>
      <c r="E28" s="37"/>
      <c r="F28" s="37"/>
      <c r="G28" s="37"/>
      <c r="H28" s="37"/>
      <c r="I28" s="37"/>
      <c r="J28" s="37"/>
      <c r="K28" s="37"/>
      <c r="L28" s="313" t="s">
        <v>40</v>
      </c>
      <c r="M28" s="313"/>
      <c r="N28" s="313"/>
      <c r="O28" s="313"/>
      <c r="P28" s="313"/>
      <c r="Q28" s="37"/>
      <c r="R28" s="37"/>
      <c r="S28" s="37"/>
      <c r="T28" s="37"/>
      <c r="U28" s="37"/>
      <c r="V28" s="37"/>
      <c r="W28" s="313" t="s">
        <v>41</v>
      </c>
      <c r="X28" s="313"/>
      <c r="Y28" s="313"/>
      <c r="Z28" s="313"/>
      <c r="AA28" s="313"/>
      <c r="AB28" s="313"/>
      <c r="AC28" s="313"/>
      <c r="AD28" s="313"/>
      <c r="AE28" s="313"/>
      <c r="AF28" s="37"/>
      <c r="AG28" s="37"/>
      <c r="AH28" s="37"/>
      <c r="AI28" s="37"/>
      <c r="AJ28" s="37"/>
      <c r="AK28" s="313" t="s">
        <v>42</v>
      </c>
      <c r="AL28" s="313"/>
      <c r="AM28" s="313"/>
      <c r="AN28" s="313"/>
      <c r="AO28" s="313"/>
      <c r="AP28" s="37"/>
      <c r="AQ28" s="37"/>
      <c r="AR28" s="40"/>
      <c r="BE28" s="303"/>
    </row>
    <row r="29" spans="1:71" s="3" customFormat="1" ht="14.45" customHeight="1">
      <c r="B29" s="41"/>
      <c r="C29" s="42"/>
      <c r="D29" s="30" t="s">
        <v>43</v>
      </c>
      <c r="E29" s="42"/>
      <c r="F29" s="30" t="s">
        <v>44</v>
      </c>
      <c r="G29" s="42"/>
      <c r="H29" s="42"/>
      <c r="I29" s="42"/>
      <c r="J29" s="42"/>
      <c r="K29" s="42"/>
      <c r="L29" s="316">
        <v>0.21</v>
      </c>
      <c r="M29" s="315"/>
      <c r="N29" s="315"/>
      <c r="O29" s="315"/>
      <c r="P29" s="315"/>
      <c r="Q29" s="42"/>
      <c r="R29" s="42"/>
      <c r="S29" s="42"/>
      <c r="T29" s="42"/>
      <c r="U29" s="42"/>
      <c r="V29" s="42"/>
      <c r="W29" s="314">
        <f>ROUND(AZ94, 2)</f>
        <v>0</v>
      </c>
      <c r="X29" s="315"/>
      <c r="Y29" s="315"/>
      <c r="Z29" s="315"/>
      <c r="AA29" s="315"/>
      <c r="AB29" s="315"/>
      <c r="AC29" s="315"/>
      <c r="AD29" s="315"/>
      <c r="AE29" s="315"/>
      <c r="AF29" s="42"/>
      <c r="AG29" s="42"/>
      <c r="AH29" s="42"/>
      <c r="AI29" s="42"/>
      <c r="AJ29" s="42"/>
      <c r="AK29" s="314">
        <f>ROUND(AV94, 2)</f>
        <v>0</v>
      </c>
      <c r="AL29" s="315"/>
      <c r="AM29" s="315"/>
      <c r="AN29" s="315"/>
      <c r="AO29" s="315"/>
      <c r="AP29" s="42"/>
      <c r="AQ29" s="42"/>
      <c r="AR29" s="43"/>
      <c r="BE29" s="304"/>
    </row>
    <row r="30" spans="1:71" s="3" customFormat="1" ht="14.45" customHeight="1">
      <c r="B30" s="41"/>
      <c r="C30" s="42"/>
      <c r="D30" s="42"/>
      <c r="E30" s="42"/>
      <c r="F30" s="30" t="s">
        <v>45</v>
      </c>
      <c r="G30" s="42"/>
      <c r="H30" s="42"/>
      <c r="I30" s="42"/>
      <c r="J30" s="42"/>
      <c r="K30" s="42"/>
      <c r="L30" s="316">
        <v>0.15</v>
      </c>
      <c r="M30" s="315"/>
      <c r="N30" s="315"/>
      <c r="O30" s="315"/>
      <c r="P30" s="315"/>
      <c r="Q30" s="42"/>
      <c r="R30" s="42"/>
      <c r="S30" s="42"/>
      <c r="T30" s="42"/>
      <c r="U30" s="42"/>
      <c r="V30" s="42"/>
      <c r="W30" s="314">
        <f>ROUND(BA94, 2)</f>
        <v>0</v>
      </c>
      <c r="X30" s="315"/>
      <c r="Y30" s="315"/>
      <c r="Z30" s="315"/>
      <c r="AA30" s="315"/>
      <c r="AB30" s="315"/>
      <c r="AC30" s="315"/>
      <c r="AD30" s="315"/>
      <c r="AE30" s="315"/>
      <c r="AF30" s="42"/>
      <c r="AG30" s="42"/>
      <c r="AH30" s="42"/>
      <c r="AI30" s="42"/>
      <c r="AJ30" s="42"/>
      <c r="AK30" s="314">
        <f>ROUND(AW94, 2)</f>
        <v>0</v>
      </c>
      <c r="AL30" s="315"/>
      <c r="AM30" s="315"/>
      <c r="AN30" s="315"/>
      <c r="AO30" s="315"/>
      <c r="AP30" s="42"/>
      <c r="AQ30" s="42"/>
      <c r="AR30" s="43"/>
      <c r="BE30" s="304"/>
    </row>
    <row r="31" spans="1:71" s="3" customFormat="1" ht="14.45" hidden="1" customHeight="1">
      <c r="B31" s="41"/>
      <c r="C31" s="42"/>
      <c r="D31" s="42"/>
      <c r="E31" s="42"/>
      <c r="F31" s="30" t="s">
        <v>46</v>
      </c>
      <c r="G31" s="42"/>
      <c r="H31" s="42"/>
      <c r="I31" s="42"/>
      <c r="J31" s="42"/>
      <c r="K31" s="42"/>
      <c r="L31" s="316">
        <v>0.21</v>
      </c>
      <c r="M31" s="315"/>
      <c r="N31" s="315"/>
      <c r="O31" s="315"/>
      <c r="P31" s="315"/>
      <c r="Q31" s="42"/>
      <c r="R31" s="42"/>
      <c r="S31" s="42"/>
      <c r="T31" s="42"/>
      <c r="U31" s="42"/>
      <c r="V31" s="42"/>
      <c r="W31" s="314">
        <f>ROUND(BB94, 2)</f>
        <v>0</v>
      </c>
      <c r="X31" s="315"/>
      <c r="Y31" s="315"/>
      <c r="Z31" s="315"/>
      <c r="AA31" s="315"/>
      <c r="AB31" s="315"/>
      <c r="AC31" s="315"/>
      <c r="AD31" s="315"/>
      <c r="AE31" s="315"/>
      <c r="AF31" s="42"/>
      <c r="AG31" s="42"/>
      <c r="AH31" s="42"/>
      <c r="AI31" s="42"/>
      <c r="AJ31" s="42"/>
      <c r="AK31" s="314">
        <v>0</v>
      </c>
      <c r="AL31" s="315"/>
      <c r="AM31" s="315"/>
      <c r="AN31" s="315"/>
      <c r="AO31" s="315"/>
      <c r="AP31" s="42"/>
      <c r="AQ31" s="42"/>
      <c r="AR31" s="43"/>
      <c r="BE31" s="304"/>
    </row>
    <row r="32" spans="1:71" s="3" customFormat="1" ht="14.45" hidden="1" customHeight="1">
      <c r="B32" s="41"/>
      <c r="C32" s="42"/>
      <c r="D32" s="42"/>
      <c r="E32" s="42"/>
      <c r="F32" s="30" t="s">
        <v>47</v>
      </c>
      <c r="G32" s="42"/>
      <c r="H32" s="42"/>
      <c r="I32" s="42"/>
      <c r="J32" s="42"/>
      <c r="K32" s="42"/>
      <c r="L32" s="316">
        <v>0.15</v>
      </c>
      <c r="M32" s="315"/>
      <c r="N32" s="315"/>
      <c r="O32" s="315"/>
      <c r="P32" s="315"/>
      <c r="Q32" s="42"/>
      <c r="R32" s="42"/>
      <c r="S32" s="42"/>
      <c r="T32" s="42"/>
      <c r="U32" s="42"/>
      <c r="V32" s="42"/>
      <c r="W32" s="314">
        <f>ROUND(BC94, 2)</f>
        <v>0</v>
      </c>
      <c r="X32" s="315"/>
      <c r="Y32" s="315"/>
      <c r="Z32" s="315"/>
      <c r="AA32" s="315"/>
      <c r="AB32" s="315"/>
      <c r="AC32" s="315"/>
      <c r="AD32" s="315"/>
      <c r="AE32" s="315"/>
      <c r="AF32" s="42"/>
      <c r="AG32" s="42"/>
      <c r="AH32" s="42"/>
      <c r="AI32" s="42"/>
      <c r="AJ32" s="42"/>
      <c r="AK32" s="314">
        <v>0</v>
      </c>
      <c r="AL32" s="315"/>
      <c r="AM32" s="315"/>
      <c r="AN32" s="315"/>
      <c r="AO32" s="315"/>
      <c r="AP32" s="42"/>
      <c r="AQ32" s="42"/>
      <c r="AR32" s="43"/>
      <c r="BE32" s="304"/>
    </row>
    <row r="33" spans="1:57" s="3" customFormat="1" ht="14.45" hidden="1" customHeight="1">
      <c r="B33" s="41"/>
      <c r="C33" s="42"/>
      <c r="D33" s="42"/>
      <c r="E33" s="42"/>
      <c r="F33" s="30" t="s">
        <v>48</v>
      </c>
      <c r="G33" s="42"/>
      <c r="H33" s="42"/>
      <c r="I33" s="42"/>
      <c r="J33" s="42"/>
      <c r="K33" s="42"/>
      <c r="L33" s="316">
        <v>0</v>
      </c>
      <c r="M33" s="315"/>
      <c r="N33" s="315"/>
      <c r="O33" s="315"/>
      <c r="P33" s="315"/>
      <c r="Q33" s="42"/>
      <c r="R33" s="42"/>
      <c r="S33" s="42"/>
      <c r="T33" s="42"/>
      <c r="U33" s="42"/>
      <c r="V33" s="42"/>
      <c r="W33" s="314">
        <f>ROUND(BD94, 2)</f>
        <v>0</v>
      </c>
      <c r="X33" s="315"/>
      <c r="Y33" s="315"/>
      <c r="Z33" s="315"/>
      <c r="AA33" s="315"/>
      <c r="AB33" s="315"/>
      <c r="AC33" s="315"/>
      <c r="AD33" s="315"/>
      <c r="AE33" s="315"/>
      <c r="AF33" s="42"/>
      <c r="AG33" s="42"/>
      <c r="AH33" s="42"/>
      <c r="AI33" s="42"/>
      <c r="AJ33" s="42"/>
      <c r="AK33" s="314">
        <v>0</v>
      </c>
      <c r="AL33" s="315"/>
      <c r="AM33" s="315"/>
      <c r="AN33" s="315"/>
      <c r="AO33" s="315"/>
      <c r="AP33" s="42"/>
      <c r="AQ33" s="42"/>
      <c r="AR33" s="43"/>
      <c r="BE33" s="304"/>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03"/>
    </row>
    <row r="35" spans="1:57" s="2" customFormat="1" ht="25.9" customHeight="1">
      <c r="A35" s="35"/>
      <c r="B35" s="36"/>
      <c r="C35" s="44"/>
      <c r="D35" s="45" t="s">
        <v>49</v>
      </c>
      <c r="E35" s="46"/>
      <c r="F35" s="46"/>
      <c r="G35" s="46"/>
      <c r="H35" s="46"/>
      <c r="I35" s="46"/>
      <c r="J35" s="46"/>
      <c r="K35" s="46"/>
      <c r="L35" s="46"/>
      <c r="M35" s="46"/>
      <c r="N35" s="46"/>
      <c r="O35" s="46"/>
      <c r="P35" s="46"/>
      <c r="Q35" s="46"/>
      <c r="R35" s="46"/>
      <c r="S35" s="46"/>
      <c r="T35" s="47" t="s">
        <v>50</v>
      </c>
      <c r="U35" s="46"/>
      <c r="V35" s="46"/>
      <c r="W35" s="46"/>
      <c r="X35" s="320" t="s">
        <v>51</v>
      </c>
      <c r="Y35" s="318"/>
      <c r="Z35" s="318"/>
      <c r="AA35" s="318"/>
      <c r="AB35" s="318"/>
      <c r="AC35" s="46"/>
      <c r="AD35" s="46"/>
      <c r="AE35" s="46"/>
      <c r="AF35" s="46"/>
      <c r="AG35" s="46"/>
      <c r="AH35" s="46"/>
      <c r="AI35" s="46"/>
      <c r="AJ35" s="46"/>
      <c r="AK35" s="317">
        <f>SUM(AK26:AK33)</f>
        <v>0</v>
      </c>
      <c r="AL35" s="318"/>
      <c r="AM35" s="318"/>
      <c r="AN35" s="318"/>
      <c r="AO35" s="319"/>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pans="1:57" s="1" customFormat="1" ht="14.45"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pans="1:57" s="1" customFormat="1" ht="14.45"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pans="1:57" s="1" customFormat="1" ht="14.45"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pans="1:57" s="1" customFormat="1" ht="14.45"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pans="1:57" s="1" customFormat="1" ht="14.45"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pans="1:57" s="1" customFormat="1" ht="14.45"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pans="1:57" s="1" customFormat="1" ht="14.45"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pans="1:57" s="1" customFormat="1" ht="14.45"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pans="1:57" s="1" customFormat="1" ht="14.45"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pans="1:57" s="1" customFormat="1" ht="14.45"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pans="1:57" s="2" customFormat="1" ht="14.45" customHeight="1">
      <c r="B49" s="48"/>
      <c r="C49" s="49"/>
      <c r="D49" s="50" t="s">
        <v>52</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53</v>
      </c>
      <c r="AI49" s="51"/>
      <c r="AJ49" s="51"/>
      <c r="AK49" s="51"/>
      <c r="AL49" s="51"/>
      <c r="AM49" s="51"/>
      <c r="AN49" s="51"/>
      <c r="AO49" s="51"/>
      <c r="AP49" s="49"/>
      <c r="AQ49" s="49"/>
      <c r="AR49" s="52"/>
    </row>
    <row r="50" spans="1:57" ht="11.25">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spans="1:57" ht="11.25">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spans="1:57" ht="11.25">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spans="1:57" ht="11.25">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spans="1:57" ht="11.25">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spans="1:57" ht="11.2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spans="1:57" ht="11.25">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spans="1:57" ht="11.25">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spans="1:57" ht="11.25">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spans="1:57" ht="11.25">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pans="1:57" s="2" customFormat="1" ht="12.75">
      <c r="A60" s="35"/>
      <c r="B60" s="36"/>
      <c r="C60" s="37"/>
      <c r="D60" s="53" t="s">
        <v>54</v>
      </c>
      <c r="E60" s="39"/>
      <c r="F60" s="39"/>
      <c r="G60" s="39"/>
      <c r="H60" s="39"/>
      <c r="I60" s="39"/>
      <c r="J60" s="39"/>
      <c r="K60" s="39"/>
      <c r="L60" s="39"/>
      <c r="M60" s="39"/>
      <c r="N60" s="39"/>
      <c r="O60" s="39"/>
      <c r="P60" s="39"/>
      <c r="Q60" s="39"/>
      <c r="R60" s="39"/>
      <c r="S60" s="39"/>
      <c r="T60" s="39"/>
      <c r="U60" s="39"/>
      <c r="V60" s="53" t="s">
        <v>55</v>
      </c>
      <c r="W60" s="39"/>
      <c r="X60" s="39"/>
      <c r="Y60" s="39"/>
      <c r="Z60" s="39"/>
      <c r="AA60" s="39"/>
      <c r="AB60" s="39"/>
      <c r="AC60" s="39"/>
      <c r="AD60" s="39"/>
      <c r="AE60" s="39"/>
      <c r="AF60" s="39"/>
      <c r="AG60" s="39"/>
      <c r="AH60" s="53" t="s">
        <v>54</v>
      </c>
      <c r="AI60" s="39"/>
      <c r="AJ60" s="39"/>
      <c r="AK60" s="39"/>
      <c r="AL60" s="39"/>
      <c r="AM60" s="53" t="s">
        <v>55</v>
      </c>
      <c r="AN60" s="39"/>
      <c r="AO60" s="39"/>
      <c r="AP60" s="37"/>
      <c r="AQ60" s="37"/>
      <c r="AR60" s="40"/>
      <c r="BE60" s="35"/>
    </row>
    <row r="61" spans="1:57" ht="11.25">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spans="1:57" ht="11.25">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spans="1:57" ht="11.25">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pans="1:57" s="2" customFormat="1" ht="12.75">
      <c r="A64" s="35"/>
      <c r="B64" s="36"/>
      <c r="C64" s="37"/>
      <c r="D64" s="50" t="s">
        <v>56</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57</v>
      </c>
      <c r="AI64" s="54"/>
      <c r="AJ64" s="54"/>
      <c r="AK64" s="54"/>
      <c r="AL64" s="54"/>
      <c r="AM64" s="54"/>
      <c r="AN64" s="54"/>
      <c r="AO64" s="54"/>
      <c r="AP64" s="37"/>
      <c r="AQ64" s="37"/>
      <c r="AR64" s="40"/>
      <c r="BE64" s="35"/>
    </row>
    <row r="65" spans="1:57" ht="11.2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spans="1:57" ht="11.25">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spans="1:57" ht="11.25">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spans="1:57" ht="11.25">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spans="1:57" ht="11.25">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spans="1:57" ht="11.25">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spans="1:57" ht="11.25">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spans="1:57" ht="11.25">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spans="1:57" ht="11.25">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spans="1:57" ht="11.25">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pans="1:57" s="2" customFormat="1" ht="12.75">
      <c r="A75" s="35"/>
      <c r="B75" s="36"/>
      <c r="C75" s="37"/>
      <c r="D75" s="53" t="s">
        <v>54</v>
      </c>
      <c r="E75" s="39"/>
      <c r="F75" s="39"/>
      <c r="G75" s="39"/>
      <c r="H75" s="39"/>
      <c r="I75" s="39"/>
      <c r="J75" s="39"/>
      <c r="K75" s="39"/>
      <c r="L75" s="39"/>
      <c r="M75" s="39"/>
      <c r="N75" s="39"/>
      <c r="O75" s="39"/>
      <c r="P75" s="39"/>
      <c r="Q75" s="39"/>
      <c r="R75" s="39"/>
      <c r="S75" s="39"/>
      <c r="T75" s="39"/>
      <c r="U75" s="39"/>
      <c r="V75" s="53" t="s">
        <v>55</v>
      </c>
      <c r="W75" s="39"/>
      <c r="X75" s="39"/>
      <c r="Y75" s="39"/>
      <c r="Z75" s="39"/>
      <c r="AA75" s="39"/>
      <c r="AB75" s="39"/>
      <c r="AC75" s="39"/>
      <c r="AD75" s="39"/>
      <c r="AE75" s="39"/>
      <c r="AF75" s="39"/>
      <c r="AG75" s="39"/>
      <c r="AH75" s="53" t="s">
        <v>54</v>
      </c>
      <c r="AI75" s="39"/>
      <c r="AJ75" s="39"/>
      <c r="AK75" s="39"/>
      <c r="AL75" s="39"/>
      <c r="AM75" s="53" t="s">
        <v>55</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4" t="s">
        <v>58</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30" t="s">
        <v>13</v>
      </c>
      <c r="D84" s="60"/>
      <c r="E84" s="60"/>
      <c r="F84" s="60"/>
      <c r="G84" s="60"/>
      <c r="H84" s="60"/>
      <c r="I84" s="60"/>
      <c r="J84" s="60"/>
      <c r="K84" s="60"/>
      <c r="L84" s="60" t="str">
        <f>K5</f>
        <v>S-21-007a</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77" t="str">
        <f>K6</f>
        <v>Stavební úpravy pro obměnu skiaskopicko - skiagrafického RTG systému</v>
      </c>
      <c r="M85" s="278"/>
      <c r="N85" s="278"/>
      <c r="O85" s="278"/>
      <c r="P85" s="278"/>
      <c r="Q85" s="278"/>
      <c r="R85" s="278"/>
      <c r="S85" s="278"/>
      <c r="T85" s="278"/>
      <c r="U85" s="278"/>
      <c r="V85" s="278"/>
      <c r="W85" s="278"/>
      <c r="X85" s="278"/>
      <c r="Y85" s="278"/>
      <c r="Z85" s="278"/>
      <c r="AA85" s="278"/>
      <c r="AB85" s="278"/>
      <c r="AC85" s="278"/>
      <c r="AD85" s="278"/>
      <c r="AE85" s="278"/>
      <c r="AF85" s="278"/>
      <c r="AG85" s="278"/>
      <c r="AH85" s="278"/>
      <c r="AI85" s="278"/>
      <c r="AJ85" s="278"/>
      <c r="AK85" s="278"/>
      <c r="AL85" s="278"/>
      <c r="AM85" s="278"/>
      <c r="AN85" s="278"/>
      <c r="AO85" s="278"/>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30" t="s">
        <v>20</v>
      </c>
      <c r="D87" s="37"/>
      <c r="E87" s="37"/>
      <c r="F87" s="37"/>
      <c r="G87" s="37"/>
      <c r="H87" s="37"/>
      <c r="I87" s="37"/>
      <c r="J87" s="37"/>
      <c r="K87" s="37"/>
      <c r="L87" s="66" t="str">
        <f>IF(K8="","",K8)</f>
        <v>Oblastní nemocnice Jičín</v>
      </c>
      <c r="M87" s="37"/>
      <c r="N87" s="37"/>
      <c r="O87" s="37"/>
      <c r="P87" s="37"/>
      <c r="Q87" s="37"/>
      <c r="R87" s="37"/>
      <c r="S87" s="37"/>
      <c r="T87" s="37"/>
      <c r="U87" s="37"/>
      <c r="V87" s="37"/>
      <c r="W87" s="37"/>
      <c r="X87" s="37"/>
      <c r="Y87" s="37"/>
      <c r="Z87" s="37"/>
      <c r="AA87" s="37"/>
      <c r="AB87" s="37"/>
      <c r="AC87" s="37"/>
      <c r="AD87" s="37"/>
      <c r="AE87" s="37"/>
      <c r="AF87" s="37"/>
      <c r="AG87" s="37"/>
      <c r="AH87" s="37"/>
      <c r="AI87" s="30" t="s">
        <v>22</v>
      </c>
      <c r="AJ87" s="37"/>
      <c r="AK87" s="37"/>
      <c r="AL87" s="37"/>
      <c r="AM87" s="279" t="str">
        <f>IF(AN8= "","",AN8)</f>
        <v>30. 11. 2022</v>
      </c>
      <c r="AN87" s="279"/>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2" customHeight="1">
      <c r="A89" s="35"/>
      <c r="B89" s="36"/>
      <c r="C89" s="30" t="s">
        <v>24</v>
      </c>
      <c r="D89" s="37"/>
      <c r="E89" s="37"/>
      <c r="F89" s="37"/>
      <c r="G89" s="37"/>
      <c r="H89" s="37"/>
      <c r="I89" s="37"/>
      <c r="J89" s="37"/>
      <c r="K89" s="37"/>
      <c r="L89" s="60" t="str">
        <f>IF(E11= "","",E11)</f>
        <v>Oblastní nemocnice Jičín a.s.</v>
      </c>
      <c r="M89" s="37"/>
      <c r="N89" s="37"/>
      <c r="O89" s="37"/>
      <c r="P89" s="37"/>
      <c r="Q89" s="37"/>
      <c r="R89" s="37"/>
      <c r="S89" s="37"/>
      <c r="T89" s="37"/>
      <c r="U89" s="37"/>
      <c r="V89" s="37"/>
      <c r="W89" s="37"/>
      <c r="X89" s="37"/>
      <c r="Y89" s="37"/>
      <c r="Z89" s="37"/>
      <c r="AA89" s="37"/>
      <c r="AB89" s="37"/>
      <c r="AC89" s="37"/>
      <c r="AD89" s="37"/>
      <c r="AE89" s="37"/>
      <c r="AF89" s="37"/>
      <c r="AG89" s="37"/>
      <c r="AH89" s="37"/>
      <c r="AI89" s="30" t="s">
        <v>31</v>
      </c>
      <c r="AJ89" s="37"/>
      <c r="AK89" s="37"/>
      <c r="AL89" s="37"/>
      <c r="AM89" s="286" t="str">
        <f>IF(E17="","",E17)</f>
        <v>SPECTA, s.r.o.</v>
      </c>
      <c r="AN89" s="287"/>
      <c r="AO89" s="287"/>
      <c r="AP89" s="287"/>
      <c r="AQ89" s="37"/>
      <c r="AR89" s="40"/>
      <c r="AS89" s="280" t="s">
        <v>59</v>
      </c>
      <c r="AT89" s="281"/>
      <c r="AU89" s="68"/>
      <c r="AV89" s="68"/>
      <c r="AW89" s="68"/>
      <c r="AX89" s="68"/>
      <c r="AY89" s="68"/>
      <c r="AZ89" s="68"/>
      <c r="BA89" s="68"/>
      <c r="BB89" s="68"/>
      <c r="BC89" s="68"/>
      <c r="BD89" s="69"/>
      <c r="BE89" s="35"/>
    </row>
    <row r="90" spans="1:91" s="2" customFormat="1" ht="15.2" customHeight="1">
      <c r="A90" s="35"/>
      <c r="B90" s="36"/>
      <c r="C90" s="30" t="s">
        <v>29</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30" t="s">
        <v>36</v>
      </c>
      <c r="AJ90" s="37"/>
      <c r="AK90" s="37"/>
      <c r="AL90" s="37"/>
      <c r="AM90" s="286" t="str">
        <f>IF(E20="","",E20)</f>
        <v>SPECTA, s.r.o.</v>
      </c>
      <c r="AN90" s="287"/>
      <c r="AO90" s="287"/>
      <c r="AP90" s="287"/>
      <c r="AQ90" s="37"/>
      <c r="AR90" s="40"/>
      <c r="AS90" s="282"/>
      <c r="AT90" s="283"/>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84"/>
      <c r="AT91" s="285"/>
      <c r="AU91" s="72"/>
      <c r="AV91" s="72"/>
      <c r="AW91" s="72"/>
      <c r="AX91" s="72"/>
      <c r="AY91" s="72"/>
      <c r="AZ91" s="72"/>
      <c r="BA91" s="72"/>
      <c r="BB91" s="72"/>
      <c r="BC91" s="72"/>
      <c r="BD91" s="73"/>
      <c r="BE91" s="35"/>
    </row>
    <row r="92" spans="1:91" s="2" customFormat="1" ht="29.25" customHeight="1">
      <c r="A92" s="35"/>
      <c r="B92" s="36"/>
      <c r="C92" s="288" t="s">
        <v>60</v>
      </c>
      <c r="D92" s="289"/>
      <c r="E92" s="289"/>
      <c r="F92" s="289"/>
      <c r="G92" s="289"/>
      <c r="H92" s="74"/>
      <c r="I92" s="291" t="s">
        <v>61</v>
      </c>
      <c r="J92" s="289"/>
      <c r="K92" s="289"/>
      <c r="L92" s="289"/>
      <c r="M92" s="289"/>
      <c r="N92" s="289"/>
      <c r="O92" s="289"/>
      <c r="P92" s="289"/>
      <c r="Q92" s="289"/>
      <c r="R92" s="289"/>
      <c r="S92" s="289"/>
      <c r="T92" s="289"/>
      <c r="U92" s="289"/>
      <c r="V92" s="289"/>
      <c r="W92" s="289"/>
      <c r="X92" s="289"/>
      <c r="Y92" s="289"/>
      <c r="Z92" s="289"/>
      <c r="AA92" s="289"/>
      <c r="AB92" s="289"/>
      <c r="AC92" s="289"/>
      <c r="AD92" s="289"/>
      <c r="AE92" s="289"/>
      <c r="AF92" s="289"/>
      <c r="AG92" s="290" t="s">
        <v>62</v>
      </c>
      <c r="AH92" s="289"/>
      <c r="AI92" s="289"/>
      <c r="AJ92" s="289"/>
      <c r="AK92" s="289"/>
      <c r="AL92" s="289"/>
      <c r="AM92" s="289"/>
      <c r="AN92" s="291" t="s">
        <v>63</v>
      </c>
      <c r="AO92" s="289"/>
      <c r="AP92" s="292"/>
      <c r="AQ92" s="75" t="s">
        <v>64</v>
      </c>
      <c r="AR92" s="40"/>
      <c r="AS92" s="76" t="s">
        <v>65</v>
      </c>
      <c r="AT92" s="77" t="s">
        <v>66</v>
      </c>
      <c r="AU92" s="77" t="s">
        <v>67</v>
      </c>
      <c r="AV92" s="77" t="s">
        <v>68</v>
      </c>
      <c r="AW92" s="77" t="s">
        <v>69</v>
      </c>
      <c r="AX92" s="77" t="s">
        <v>70</v>
      </c>
      <c r="AY92" s="77" t="s">
        <v>71</v>
      </c>
      <c r="AZ92" s="77" t="s">
        <v>72</v>
      </c>
      <c r="BA92" s="77" t="s">
        <v>73</v>
      </c>
      <c r="BB92" s="77" t="s">
        <v>74</v>
      </c>
      <c r="BC92" s="77" t="s">
        <v>75</v>
      </c>
      <c r="BD92" s="78" t="s">
        <v>76</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77</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300">
        <f>ROUND(AG95+AG99+AG101,2)</f>
        <v>0</v>
      </c>
      <c r="AH94" s="300"/>
      <c r="AI94" s="300"/>
      <c r="AJ94" s="300"/>
      <c r="AK94" s="300"/>
      <c r="AL94" s="300"/>
      <c r="AM94" s="300"/>
      <c r="AN94" s="301">
        <f t="shared" ref="AN94:AN101" si="0">SUM(AG94,AT94)</f>
        <v>0</v>
      </c>
      <c r="AO94" s="301"/>
      <c r="AP94" s="301"/>
      <c r="AQ94" s="86" t="s">
        <v>1</v>
      </c>
      <c r="AR94" s="87"/>
      <c r="AS94" s="88">
        <f>ROUND(AS95+AS99+AS101,2)</f>
        <v>0</v>
      </c>
      <c r="AT94" s="89">
        <f t="shared" ref="AT94:AT101" si="1">ROUND(SUM(AV94:AW94),2)</f>
        <v>0</v>
      </c>
      <c r="AU94" s="90">
        <f>ROUND(AU95+AU99+AU101,5)</f>
        <v>0</v>
      </c>
      <c r="AV94" s="89">
        <f>ROUND(AZ94*L29,2)</f>
        <v>0</v>
      </c>
      <c r="AW94" s="89">
        <f>ROUND(BA94*L30,2)</f>
        <v>0</v>
      </c>
      <c r="AX94" s="89">
        <f>ROUND(BB94*L29,2)</f>
        <v>0</v>
      </c>
      <c r="AY94" s="89">
        <f>ROUND(BC94*L30,2)</f>
        <v>0</v>
      </c>
      <c r="AZ94" s="89">
        <f>ROUND(AZ95+AZ99+AZ101,2)</f>
        <v>0</v>
      </c>
      <c r="BA94" s="89">
        <f>ROUND(BA95+BA99+BA101,2)</f>
        <v>0</v>
      </c>
      <c r="BB94" s="89">
        <f>ROUND(BB95+BB99+BB101,2)</f>
        <v>0</v>
      </c>
      <c r="BC94" s="89">
        <f>ROUND(BC95+BC99+BC101,2)</f>
        <v>0</v>
      </c>
      <c r="BD94" s="91">
        <f>ROUND(BD95+BD99+BD101,2)</f>
        <v>0</v>
      </c>
      <c r="BS94" s="92" t="s">
        <v>78</v>
      </c>
      <c r="BT94" s="92" t="s">
        <v>79</v>
      </c>
      <c r="BU94" s="93" t="s">
        <v>80</v>
      </c>
      <c r="BV94" s="92" t="s">
        <v>81</v>
      </c>
      <c r="BW94" s="92" t="s">
        <v>5</v>
      </c>
      <c r="BX94" s="92" t="s">
        <v>82</v>
      </c>
      <c r="CL94" s="92" t="s">
        <v>1</v>
      </c>
    </row>
    <row r="95" spans="1:91" s="7" customFormat="1" ht="16.5" customHeight="1">
      <c r="B95" s="94"/>
      <c r="C95" s="95"/>
      <c r="D95" s="296" t="s">
        <v>83</v>
      </c>
      <c r="E95" s="296"/>
      <c r="F95" s="296"/>
      <c r="G95" s="296"/>
      <c r="H95" s="296"/>
      <c r="I95" s="96"/>
      <c r="J95" s="296" t="s">
        <v>84</v>
      </c>
      <c r="K95" s="296"/>
      <c r="L95" s="296"/>
      <c r="M95" s="296"/>
      <c r="N95" s="296"/>
      <c r="O95" s="296"/>
      <c r="P95" s="296"/>
      <c r="Q95" s="296"/>
      <c r="R95" s="296"/>
      <c r="S95" s="296"/>
      <c r="T95" s="296"/>
      <c r="U95" s="296"/>
      <c r="V95" s="296"/>
      <c r="W95" s="296"/>
      <c r="X95" s="296"/>
      <c r="Y95" s="296"/>
      <c r="Z95" s="296"/>
      <c r="AA95" s="296"/>
      <c r="AB95" s="296"/>
      <c r="AC95" s="296"/>
      <c r="AD95" s="296"/>
      <c r="AE95" s="296"/>
      <c r="AF95" s="296"/>
      <c r="AG95" s="293">
        <f>ROUND(SUM(AG96:AG98),2)</f>
        <v>0</v>
      </c>
      <c r="AH95" s="294"/>
      <c r="AI95" s="294"/>
      <c r="AJ95" s="294"/>
      <c r="AK95" s="294"/>
      <c r="AL95" s="294"/>
      <c r="AM95" s="294"/>
      <c r="AN95" s="295">
        <f t="shared" si="0"/>
        <v>0</v>
      </c>
      <c r="AO95" s="294"/>
      <c r="AP95" s="294"/>
      <c r="AQ95" s="97" t="s">
        <v>85</v>
      </c>
      <c r="AR95" s="98"/>
      <c r="AS95" s="99">
        <f>ROUND(SUM(AS96:AS98),2)</f>
        <v>0</v>
      </c>
      <c r="AT95" s="100">
        <f t="shared" si="1"/>
        <v>0</v>
      </c>
      <c r="AU95" s="101">
        <f>ROUND(SUM(AU96:AU98),5)</f>
        <v>0</v>
      </c>
      <c r="AV95" s="100">
        <f>ROUND(AZ95*L29,2)</f>
        <v>0</v>
      </c>
      <c r="AW95" s="100">
        <f>ROUND(BA95*L30,2)</f>
        <v>0</v>
      </c>
      <c r="AX95" s="100">
        <f>ROUND(BB95*L29,2)</f>
        <v>0</v>
      </c>
      <c r="AY95" s="100">
        <f>ROUND(BC95*L30,2)</f>
        <v>0</v>
      </c>
      <c r="AZ95" s="100">
        <f>ROUND(SUM(AZ96:AZ98),2)</f>
        <v>0</v>
      </c>
      <c r="BA95" s="100">
        <f>ROUND(SUM(BA96:BA98),2)</f>
        <v>0</v>
      </c>
      <c r="BB95" s="100">
        <f>ROUND(SUM(BB96:BB98),2)</f>
        <v>0</v>
      </c>
      <c r="BC95" s="100">
        <f>ROUND(SUM(BC96:BC98),2)</f>
        <v>0</v>
      </c>
      <c r="BD95" s="102">
        <f>ROUND(SUM(BD96:BD98),2)</f>
        <v>0</v>
      </c>
      <c r="BS95" s="103" t="s">
        <v>78</v>
      </c>
      <c r="BT95" s="103" t="s">
        <v>86</v>
      </c>
      <c r="BU95" s="103" t="s">
        <v>80</v>
      </c>
      <c r="BV95" s="103" t="s">
        <v>81</v>
      </c>
      <c r="BW95" s="103" t="s">
        <v>87</v>
      </c>
      <c r="BX95" s="103" t="s">
        <v>5</v>
      </c>
      <c r="CL95" s="103" t="s">
        <v>1</v>
      </c>
      <c r="CM95" s="103" t="s">
        <v>88</v>
      </c>
    </row>
    <row r="96" spans="1:91" s="4" customFormat="1" ht="16.5" customHeight="1">
      <c r="A96" s="104" t="s">
        <v>89</v>
      </c>
      <c r="B96" s="59"/>
      <c r="C96" s="105"/>
      <c r="D96" s="105"/>
      <c r="E96" s="299" t="s">
        <v>90</v>
      </c>
      <c r="F96" s="299"/>
      <c r="G96" s="299"/>
      <c r="H96" s="299"/>
      <c r="I96" s="299"/>
      <c r="J96" s="105"/>
      <c r="K96" s="299" t="s">
        <v>91</v>
      </c>
      <c r="L96" s="299"/>
      <c r="M96" s="299"/>
      <c r="N96" s="299"/>
      <c r="O96" s="299"/>
      <c r="P96" s="299"/>
      <c r="Q96" s="299"/>
      <c r="R96" s="299"/>
      <c r="S96" s="299"/>
      <c r="T96" s="299"/>
      <c r="U96" s="299"/>
      <c r="V96" s="299"/>
      <c r="W96" s="299"/>
      <c r="X96" s="299"/>
      <c r="Y96" s="299"/>
      <c r="Z96" s="299"/>
      <c r="AA96" s="299"/>
      <c r="AB96" s="299"/>
      <c r="AC96" s="299"/>
      <c r="AD96" s="299"/>
      <c r="AE96" s="299"/>
      <c r="AF96" s="299"/>
      <c r="AG96" s="297">
        <f>'D.1.1 - Architektonicko-s...'!J32</f>
        <v>0</v>
      </c>
      <c r="AH96" s="298"/>
      <c r="AI96" s="298"/>
      <c r="AJ96" s="298"/>
      <c r="AK96" s="298"/>
      <c r="AL96" s="298"/>
      <c r="AM96" s="298"/>
      <c r="AN96" s="297">
        <f t="shared" si="0"/>
        <v>0</v>
      </c>
      <c r="AO96" s="298"/>
      <c r="AP96" s="298"/>
      <c r="AQ96" s="106" t="s">
        <v>92</v>
      </c>
      <c r="AR96" s="61"/>
      <c r="AS96" s="107">
        <v>0</v>
      </c>
      <c r="AT96" s="108">
        <f t="shared" si="1"/>
        <v>0</v>
      </c>
      <c r="AU96" s="109">
        <f>'D.1.1 - Architektonicko-s...'!P135</f>
        <v>0</v>
      </c>
      <c r="AV96" s="108">
        <f>'D.1.1 - Architektonicko-s...'!J35</f>
        <v>0</v>
      </c>
      <c r="AW96" s="108">
        <f>'D.1.1 - Architektonicko-s...'!J36</f>
        <v>0</v>
      </c>
      <c r="AX96" s="108">
        <f>'D.1.1 - Architektonicko-s...'!J37</f>
        <v>0</v>
      </c>
      <c r="AY96" s="108">
        <f>'D.1.1 - Architektonicko-s...'!J38</f>
        <v>0</v>
      </c>
      <c r="AZ96" s="108">
        <f>'D.1.1 - Architektonicko-s...'!F35</f>
        <v>0</v>
      </c>
      <c r="BA96" s="108">
        <f>'D.1.1 - Architektonicko-s...'!F36</f>
        <v>0</v>
      </c>
      <c r="BB96" s="108">
        <f>'D.1.1 - Architektonicko-s...'!F37</f>
        <v>0</v>
      </c>
      <c r="BC96" s="108">
        <f>'D.1.1 - Architektonicko-s...'!F38</f>
        <v>0</v>
      </c>
      <c r="BD96" s="110">
        <f>'D.1.1 - Architektonicko-s...'!F39</f>
        <v>0</v>
      </c>
      <c r="BT96" s="111" t="s">
        <v>88</v>
      </c>
      <c r="BV96" s="111" t="s">
        <v>81</v>
      </c>
      <c r="BW96" s="111" t="s">
        <v>93</v>
      </c>
      <c r="BX96" s="111" t="s">
        <v>87</v>
      </c>
      <c r="CL96" s="111" t="s">
        <v>1</v>
      </c>
    </row>
    <row r="97" spans="1:91" s="4" customFormat="1" ht="16.5" customHeight="1">
      <c r="A97" s="104" t="s">
        <v>89</v>
      </c>
      <c r="B97" s="59"/>
      <c r="C97" s="105"/>
      <c r="D97" s="105"/>
      <c r="E97" s="299" t="s">
        <v>94</v>
      </c>
      <c r="F97" s="299"/>
      <c r="G97" s="299"/>
      <c r="H97" s="299"/>
      <c r="I97" s="299"/>
      <c r="J97" s="105"/>
      <c r="K97" s="299" t="s">
        <v>95</v>
      </c>
      <c r="L97" s="299"/>
      <c r="M97" s="299"/>
      <c r="N97" s="299"/>
      <c r="O97" s="299"/>
      <c r="P97" s="299"/>
      <c r="Q97" s="299"/>
      <c r="R97" s="299"/>
      <c r="S97" s="299"/>
      <c r="T97" s="299"/>
      <c r="U97" s="299"/>
      <c r="V97" s="299"/>
      <c r="W97" s="299"/>
      <c r="X97" s="299"/>
      <c r="Y97" s="299"/>
      <c r="Z97" s="299"/>
      <c r="AA97" s="299"/>
      <c r="AB97" s="299"/>
      <c r="AC97" s="299"/>
      <c r="AD97" s="299"/>
      <c r="AE97" s="299"/>
      <c r="AF97" s="299"/>
      <c r="AG97" s="297">
        <f>'D.1.4.1 - Zařízení pro kl...'!J32</f>
        <v>0</v>
      </c>
      <c r="AH97" s="298"/>
      <c r="AI97" s="298"/>
      <c r="AJ97" s="298"/>
      <c r="AK97" s="298"/>
      <c r="AL97" s="298"/>
      <c r="AM97" s="298"/>
      <c r="AN97" s="297">
        <f t="shared" si="0"/>
        <v>0</v>
      </c>
      <c r="AO97" s="298"/>
      <c r="AP97" s="298"/>
      <c r="AQ97" s="106" t="s">
        <v>92</v>
      </c>
      <c r="AR97" s="61"/>
      <c r="AS97" s="107">
        <v>0</v>
      </c>
      <c r="AT97" s="108">
        <f t="shared" si="1"/>
        <v>0</v>
      </c>
      <c r="AU97" s="109">
        <f>'D.1.4.1 - Zařízení pro kl...'!P126</f>
        <v>0</v>
      </c>
      <c r="AV97" s="108">
        <f>'D.1.4.1 - Zařízení pro kl...'!J35</f>
        <v>0</v>
      </c>
      <c r="AW97" s="108">
        <f>'D.1.4.1 - Zařízení pro kl...'!J36</f>
        <v>0</v>
      </c>
      <c r="AX97" s="108">
        <f>'D.1.4.1 - Zařízení pro kl...'!J37</f>
        <v>0</v>
      </c>
      <c r="AY97" s="108">
        <f>'D.1.4.1 - Zařízení pro kl...'!J38</f>
        <v>0</v>
      </c>
      <c r="AZ97" s="108">
        <f>'D.1.4.1 - Zařízení pro kl...'!F35</f>
        <v>0</v>
      </c>
      <c r="BA97" s="108">
        <f>'D.1.4.1 - Zařízení pro kl...'!F36</f>
        <v>0</v>
      </c>
      <c r="BB97" s="108">
        <f>'D.1.4.1 - Zařízení pro kl...'!F37</f>
        <v>0</v>
      </c>
      <c r="BC97" s="108">
        <f>'D.1.4.1 - Zařízení pro kl...'!F38</f>
        <v>0</v>
      </c>
      <c r="BD97" s="110">
        <f>'D.1.4.1 - Zařízení pro kl...'!F39</f>
        <v>0</v>
      </c>
      <c r="BT97" s="111" t="s">
        <v>88</v>
      </c>
      <c r="BV97" s="111" t="s">
        <v>81</v>
      </c>
      <c r="BW97" s="111" t="s">
        <v>96</v>
      </c>
      <c r="BX97" s="111" t="s">
        <v>87</v>
      </c>
      <c r="CL97" s="111" t="s">
        <v>1</v>
      </c>
    </row>
    <row r="98" spans="1:91" s="4" customFormat="1" ht="23.25" customHeight="1">
      <c r="A98" s="104" t="s">
        <v>89</v>
      </c>
      <c r="B98" s="59"/>
      <c r="C98" s="105"/>
      <c r="D98" s="105"/>
      <c r="E98" s="299" t="s">
        <v>97</v>
      </c>
      <c r="F98" s="299"/>
      <c r="G98" s="299"/>
      <c r="H98" s="299"/>
      <c r="I98" s="299"/>
      <c r="J98" s="105"/>
      <c r="K98" s="299" t="s">
        <v>98</v>
      </c>
      <c r="L98" s="299"/>
      <c r="M98" s="299"/>
      <c r="N98" s="299"/>
      <c r="O98" s="299"/>
      <c r="P98" s="299"/>
      <c r="Q98" s="299"/>
      <c r="R98" s="299"/>
      <c r="S98" s="299"/>
      <c r="T98" s="299"/>
      <c r="U98" s="299"/>
      <c r="V98" s="299"/>
      <c r="W98" s="299"/>
      <c r="X98" s="299"/>
      <c r="Y98" s="299"/>
      <c r="Z98" s="299"/>
      <c r="AA98" s="299"/>
      <c r="AB98" s="299"/>
      <c r="AC98" s="299"/>
      <c r="AD98" s="299"/>
      <c r="AE98" s="299"/>
      <c r="AF98" s="299"/>
      <c r="AG98" s="297">
        <f>'D.1.4.2 - Zařízení silnop...'!J32</f>
        <v>0</v>
      </c>
      <c r="AH98" s="298"/>
      <c r="AI98" s="298"/>
      <c r="AJ98" s="298"/>
      <c r="AK98" s="298"/>
      <c r="AL98" s="298"/>
      <c r="AM98" s="298"/>
      <c r="AN98" s="297">
        <f t="shared" si="0"/>
        <v>0</v>
      </c>
      <c r="AO98" s="298"/>
      <c r="AP98" s="298"/>
      <c r="AQ98" s="106" t="s">
        <v>92</v>
      </c>
      <c r="AR98" s="61"/>
      <c r="AS98" s="107">
        <v>0</v>
      </c>
      <c r="AT98" s="108">
        <f t="shared" si="1"/>
        <v>0</v>
      </c>
      <c r="AU98" s="109">
        <f>'D.1.4.2 - Zařízení silnop...'!P127</f>
        <v>0</v>
      </c>
      <c r="AV98" s="108">
        <f>'D.1.4.2 - Zařízení silnop...'!J35</f>
        <v>0</v>
      </c>
      <c r="AW98" s="108">
        <f>'D.1.4.2 - Zařízení silnop...'!J36</f>
        <v>0</v>
      </c>
      <c r="AX98" s="108">
        <f>'D.1.4.2 - Zařízení silnop...'!J37</f>
        <v>0</v>
      </c>
      <c r="AY98" s="108">
        <f>'D.1.4.2 - Zařízení silnop...'!J38</f>
        <v>0</v>
      </c>
      <c r="AZ98" s="108">
        <f>'D.1.4.2 - Zařízení silnop...'!F35</f>
        <v>0</v>
      </c>
      <c r="BA98" s="108">
        <f>'D.1.4.2 - Zařízení silnop...'!F36</f>
        <v>0</v>
      </c>
      <c r="BB98" s="108">
        <f>'D.1.4.2 - Zařízení silnop...'!F37</f>
        <v>0</v>
      </c>
      <c r="BC98" s="108">
        <f>'D.1.4.2 - Zařízení silnop...'!F38</f>
        <v>0</v>
      </c>
      <c r="BD98" s="110">
        <f>'D.1.4.2 - Zařízení silnop...'!F39</f>
        <v>0</v>
      </c>
      <c r="BT98" s="111" t="s">
        <v>88</v>
      </c>
      <c r="BV98" s="111" t="s">
        <v>81</v>
      </c>
      <c r="BW98" s="111" t="s">
        <v>99</v>
      </c>
      <c r="BX98" s="111" t="s">
        <v>87</v>
      </c>
      <c r="CL98" s="111" t="s">
        <v>1</v>
      </c>
    </row>
    <row r="99" spans="1:91" s="7" customFormat="1" ht="16.5" customHeight="1">
      <c r="B99" s="94"/>
      <c r="C99" s="95"/>
      <c r="D99" s="296" t="s">
        <v>100</v>
      </c>
      <c r="E99" s="296"/>
      <c r="F99" s="296"/>
      <c r="G99" s="296"/>
      <c r="H99" s="296"/>
      <c r="I99" s="96"/>
      <c r="J99" s="296" t="s">
        <v>101</v>
      </c>
      <c r="K99" s="296"/>
      <c r="L99" s="296"/>
      <c r="M99" s="296"/>
      <c r="N99" s="296"/>
      <c r="O99" s="296"/>
      <c r="P99" s="296"/>
      <c r="Q99" s="296"/>
      <c r="R99" s="296"/>
      <c r="S99" s="296"/>
      <c r="T99" s="296"/>
      <c r="U99" s="296"/>
      <c r="V99" s="296"/>
      <c r="W99" s="296"/>
      <c r="X99" s="296"/>
      <c r="Y99" s="296"/>
      <c r="Z99" s="296"/>
      <c r="AA99" s="296"/>
      <c r="AB99" s="296"/>
      <c r="AC99" s="296"/>
      <c r="AD99" s="296"/>
      <c r="AE99" s="296"/>
      <c r="AF99" s="296"/>
      <c r="AG99" s="293">
        <f>ROUND(AG100,2)</f>
        <v>0</v>
      </c>
      <c r="AH99" s="294"/>
      <c r="AI99" s="294"/>
      <c r="AJ99" s="294"/>
      <c r="AK99" s="294"/>
      <c r="AL99" s="294"/>
      <c r="AM99" s="294"/>
      <c r="AN99" s="295">
        <f t="shared" si="0"/>
        <v>0</v>
      </c>
      <c r="AO99" s="294"/>
      <c r="AP99" s="294"/>
      <c r="AQ99" s="97" t="s">
        <v>85</v>
      </c>
      <c r="AR99" s="98"/>
      <c r="AS99" s="99">
        <f>ROUND(AS100,2)</f>
        <v>0</v>
      </c>
      <c r="AT99" s="100">
        <f t="shared" si="1"/>
        <v>0</v>
      </c>
      <c r="AU99" s="101">
        <f>ROUND(AU100,5)</f>
        <v>0</v>
      </c>
      <c r="AV99" s="100">
        <f>ROUND(AZ99*L29,2)</f>
        <v>0</v>
      </c>
      <c r="AW99" s="100">
        <f>ROUND(BA99*L30,2)</f>
        <v>0</v>
      </c>
      <c r="AX99" s="100">
        <f>ROUND(BB99*L29,2)</f>
        <v>0</v>
      </c>
      <c r="AY99" s="100">
        <f>ROUND(BC99*L30,2)</f>
        <v>0</v>
      </c>
      <c r="AZ99" s="100">
        <f>ROUND(AZ100,2)</f>
        <v>0</v>
      </c>
      <c r="BA99" s="100">
        <f>ROUND(BA100,2)</f>
        <v>0</v>
      </c>
      <c r="BB99" s="100">
        <f>ROUND(BB100,2)</f>
        <v>0</v>
      </c>
      <c r="BC99" s="100">
        <f>ROUND(BC100,2)</f>
        <v>0</v>
      </c>
      <c r="BD99" s="102">
        <f>ROUND(BD100,2)</f>
        <v>0</v>
      </c>
      <c r="BS99" s="103" t="s">
        <v>78</v>
      </c>
      <c r="BT99" s="103" t="s">
        <v>86</v>
      </c>
      <c r="BU99" s="103" t="s">
        <v>80</v>
      </c>
      <c r="BV99" s="103" t="s">
        <v>81</v>
      </c>
      <c r="BW99" s="103" t="s">
        <v>102</v>
      </c>
      <c r="BX99" s="103" t="s">
        <v>5</v>
      </c>
      <c r="CL99" s="103" t="s">
        <v>1</v>
      </c>
      <c r="CM99" s="103" t="s">
        <v>88</v>
      </c>
    </row>
    <row r="100" spans="1:91" s="4" customFormat="1" ht="16.5" customHeight="1">
      <c r="A100" s="104" t="s">
        <v>89</v>
      </c>
      <c r="B100" s="59"/>
      <c r="C100" s="105"/>
      <c r="D100" s="105"/>
      <c r="E100" s="299" t="s">
        <v>103</v>
      </c>
      <c r="F100" s="299"/>
      <c r="G100" s="299"/>
      <c r="H100" s="299"/>
      <c r="I100" s="299"/>
      <c r="J100" s="105"/>
      <c r="K100" s="299" t="s">
        <v>104</v>
      </c>
      <c r="L100" s="299"/>
      <c r="M100" s="299"/>
      <c r="N100" s="299"/>
      <c r="O100" s="299"/>
      <c r="P100" s="299"/>
      <c r="Q100" s="299"/>
      <c r="R100" s="299"/>
      <c r="S100" s="299"/>
      <c r="T100" s="299"/>
      <c r="U100" s="299"/>
      <c r="V100" s="299"/>
      <c r="W100" s="299"/>
      <c r="X100" s="299"/>
      <c r="Y100" s="299"/>
      <c r="Z100" s="299"/>
      <c r="AA100" s="299"/>
      <c r="AB100" s="299"/>
      <c r="AC100" s="299"/>
      <c r="AD100" s="299"/>
      <c r="AE100" s="299"/>
      <c r="AF100" s="299"/>
      <c r="AG100" s="297">
        <f>'D.3.1 - Lékařská technologie'!J32</f>
        <v>0</v>
      </c>
      <c r="AH100" s="298"/>
      <c r="AI100" s="298"/>
      <c r="AJ100" s="298"/>
      <c r="AK100" s="298"/>
      <c r="AL100" s="298"/>
      <c r="AM100" s="298"/>
      <c r="AN100" s="297">
        <f t="shared" si="0"/>
        <v>0</v>
      </c>
      <c r="AO100" s="298"/>
      <c r="AP100" s="298"/>
      <c r="AQ100" s="106" t="s">
        <v>92</v>
      </c>
      <c r="AR100" s="61"/>
      <c r="AS100" s="107">
        <v>0</v>
      </c>
      <c r="AT100" s="108">
        <f t="shared" si="1"/>
        <v>0</v>
      </c>
      <c r="AU100" s="109">
        <f>'D.3.1 - Lékařská technologie'!P122</f>
        <v>0</v>
      </c>
      <c r="AV100" s="108">
        <f>'D.3.1 - Lékařská technologie'!J35</f>
        <v>0</v>
      </c>
      <c r="AW100" s="108">
        <f>'D.3.1 - Lékařská technologie'!J36</f>
        <v>0</v>
      </c>
      <c r="AX100" s="108">
        <f>'D.3.1 - Lékařská technologie'!J37</f>
        <v>0</v>
      </c>
      <c r="AY100" s="108">
        <f>'D.3.1 - Lékařská technologie'!J38</f>
        <v>0</v>
      </c>
      <c r="AZ100" s="108">
        <f>'D.3.1 - Lékařská technologie'!F35</f>
        <v>0</v>
      </c>
      <c r="BA100" s="108">
        <f>'D.3.1 - Lékařská technologie'!F36</f>
        <v>0</v>
      </c>
      <c r="BB100" s="108">
        <f>'D.3.1 - Lékařská technologie'!F37</f>
        <v>0</v>
      </c>
      <c r="BC100" s="108">
        <f>'D.3.1 - Lékařská technologie'!F38</f>
        <v>0</v>
      </c>
      <c r="BD100" s="110">
        <f>'D.3.1 - Lékařská technologie'!F39</f>
        <v>0</v>
      </c>
      <c r="BT100" s="111" t="s">
        <v>88</v>
      </c>
      <c r="BV100" s="111" t="s">
        <v>81</v>
      </c>
      <c r="BW100" s="111" t="s">
        <v>105</v>
      </c>
      <c r="BX100" s="111" t="s">
        <v>102</v>
      </c>
      <c r="CL100" s="111" t="s">
        <v>1</v>
      </c>
    </row>
    <row r="101" spans="1:91" s="7" customFormat="1" ht="16.5" customHeight="1">
      <c r="A101" s="104" t="s">
        <v>89</v>
      </c>
      <c r="B101" s="94"/>
      <c r="C101" s="95"/>
      <c r="D101" s="296" t="s">
        <v>106</v>
      </c>
      <c r="E101" s="296"/>
      <c r="F101" s="296"/>
      <c r="G101" s="296"/>
      <c r="H101" s="296"/>
      <c r="I101" s="96"/>
      <c r="J101" s="296" t="s">
        <v>107</v>
      </c>
      <c r="K101" s="296"/>
      <c r="L101" s="296"/>
      <c r="M101" s="296"/>
      <c r="N101" s="296"/>
      <c r="O101" s="296"/>
      <c r="P101" s="296"/>
      <c r="Q101" s="296"/>
      <c r="R101" s="296"/>
      <c r="S101" s="296"/>
      <c r="T101" s="296"/>
      <c r="U101" s="296"/>
      <c r="V101" s="296"/>
      <c r="W101" s="296"/>
      <c r="X101" s="296"/>
      <c r="Y101" s="296"/>
      <c r="Z101" s="296"/>
      <c r="AA101" s="296"/>
      <c r="AB101" s="296"/>
      <c r="AC101" s="296"/>
      <c r="AD101" s="296"/>
      <c r="AE101" s="296"/>
      <c r="AF101" s="296"/>
      <c r="AG101" s="295">
        <f>'99 - Vedlejší a ostatní n...'!J30</f>
        <v>0</v>
      </c>
      <c r="AH101" s="294"/>
      <c r="AI101" s="294"/>
      <c r="AJ101" s="294"/>
      <c r="AK101" s="294"/>
      <c r="AL101" s="294"/>
      <c r="AM101" s="294"/>
      <c r="AN101" s="295">
        <f t="shared" si="0"/>
        <v>0</v>
      </c>
      <c r="AO101" s="294"/>
      <c r="AP101" s="294"/>
      <c r="AQ101" s="97" t="s">
        <v>85</v>
      </c>
      <c r="AR101" s="98"/>
      <c r="AS101" s="112">
        <v>0</v>
      </c>
      <c r="AT101" s="113">
        <f t="shared" si="1"/>
        <v>0</v>
      </c>
      <c r="AU101" s="114">
        <f>'99 - Vedlejší a ostatní n...'!P121</f>
        <v>0</v>
      </c>
      <c r="AV101" s="113">
        <f>'99 - Vedlejší a ostatní n...'!J33</f>
        <v>0</v>
      </c>
      <c r="AW101" s="113">
        <f>'99 - Vedlejší a ostatní n...'!J34</f>
        <v>0</v>
      </c>
      <c r="AX101" s="113">
        <f>'99 - Vedlejší a ostatní n...'!J35</f>
        <v>0</v>
      </c>
      <c r="AY101" s="113">
        <f>'99 - Vedlejší a ostatní n...'!J36</f>
        <v>0</v>
      </c>
      <c r="AZ101" s="113">
        <f>'99 - Vedlejší a ostatní n...'!F33</f>
        <v>0</v>
      </c>
      <c r="BA101" s="113">
        <f>'99 - Vedlejší a ostatní n...'!F34</f>
        <v>0</v>
      </c>
      <c r="BB101" s="113">
        <f>'99 - Vedlejší a ostatní n...'!F35</f>
        <v>0</v>
      </c>
      <c r="BC101" s="113">
        <f>'99 - Vedlejší a ostatní n...'!F36</f>
        <v>0</v>
      </c>
      <c r="BD101" s="115">
        <f>'99 - Vedlejší a ostatní n...'!F37</f>
        <v>0</v>
      </c>
      <c r="BT101" s="103" t="s">
        <v>86</v>
      </c>
      <c r="BV101" s="103" t="s">
        <v>81</v>
      </c>
      <c r="BW101" s="103" t="s">
        <v>108</v>
      </c>
      <c r="BX101" s="103" t="s">
        <v>5</v>
      </c>
      <c r="CL101" s="103" t="s">
        <v>1</v>
      </c>
      <c r="CM101" s="103" t="s">
        <v>88</v>
      </c>
    </row>
    <row r="102" spans="1:91" s="2" customFormat="1" ht="30" customHeight="1">
      <c r="A102" s="35"/>
      <c r="B102" s="36"/>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c r="AN102" s="37"/>
      <c r="AO102" s="37"/>
      <c r="AP102" s="37"/>
      <c r="AQ102" s="37"/>
      <c r="AR102" s="40"/>
      <c r="AS102" s="35"/>
      <c r="AT102" s="35"/>
      <c r="AU102" s="35"/>
      <c r="AV102" s="35"/>
      <c r="AW102" s="35"/>
      <c r="AX102" s="35"/>
      <c r="AY102" s="35"/>
      <c r="AZ102" s="35"/>
      <c r="BA102" s="35"/>
      <c r="BB102" s="35"/>
      <c r="BC102" s="35"/>
      <c r="BD102" s="35"/>
      <c r="BE102" s="35"/>
    </row>
    <row r="103" spans="1:91" s="2" customFormat="1" ht="6.95" customHeight="1">
      <c r="A103" s="35"/>
      <c r="B103" s="55"/>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40"/>
      <c r="AS103" s="35"/>
      <c r="AT103" s="35"/>
      <c r="AU103" s="35"/>
      <c r="AV103" s="35"/>
      <c r="AW103" s="35"/>
      <c r="AX103" s="35"/>
      <c r="AY103" s="35"/>
      <c r="AZ103" s="35"/>
      <c r="BA103" s="35"/>
      <c r="BB103" s="35"/>
      <c r="BC103" s="35"/>
      <c r="BD103" s="35"/>
      <c r="BE103" s="35"/>
    </row>
  </sheetData>
  <sheetProtection algorithmName="SHA-512" hashValue="4ZCh2Gu8d4cxsTSC7iqHkX/b4VKHvP6E/VRLsL9vyrtjb9a5tOnicIbcEZyA8XTPFwGXRWsDZcM9v0Ugwzfz2g==" saltValue="HklDCyKHRO2lc5SRzLN77X5RjFMV4M6DH3wQJH7P7n/Ro7UW2Clg69rBOHI3kHBSVbIj+IIuxLGZZjpj4cbxaA==" spinCount="100000" sheet="1" objects="1" scenarios="1" formatColumns="0" formatRows="0"/>
  <mergeCells count="66">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100:AP100"/>
    <mergeCell ref="AG100:AM100"/>
    <mergeCell ref="E100:I100"/>
    <mergeCell ref="K100:AF100"/>
    <mergeCell ref="AN101:AP101"/>
    <mergeCell ref="AG101:AM101"/>
    <mergeCell ref="D101:H101"/>
    <mergeCell ref="J101:AF101"/>
    <mergeCell ref="AG98:AM98"/>
    <mergeCell ref="AN98:AP98"/>
    <mergeCell ref="E98:I98"/>
    <mergeCell ref="K98:AF98"/>
    <mergeCell ref="AN99:AP99"/>
    <mergeCell ref="AG99:AM99"/>
    <mergeCell ref="D99:H99"/>
    <mergeCell ref="J99:AF99"/>
    <mergeCell ref="AN96:AP96"/>
    <mergeCell ref="E96:I96"/>
    <mergeCell ref="K96:AF96"/>
    <mergeCell ref="AG96:AM96"/>
    <mergeCell ref="K97:AF97"/>
    <mergeCell ref="AN97:AP97"/>
    <mergeCell ref="E97:I97"/>
    <mergeCell ref="AG97:AM97"/>
    <mergeCell ref="C92:G92"/>
    <mergeCell ref="AG92:AM92"/>
    <mergeCell ref="AN92:AP92"/>
    <mergeCell ref="I92:AF92"/>
    <mergeCell ref="AG95:AM95"/>
    <mergeCell ref="AN95:AP95"/>
    <mergeCell ref="J95:AF95"/>
    <mergeCell ref="D95:H95"/>
    <mergeCell ref="AG94:AM94"/>
    <mergeCell ref="AN94:AP94"/>
    <mergeCell ref="L85:AO85"/>
    <mergeCell ref="AM87:AN87"/>
    <mergeCell ref="AS89:AT91"/>
    <mergeCell ref="AM89:AP89"/>
    <mergeCell ref="AM90:AP90"/>
  </mergeCells>
  <hyperlinks>
    <hyperlink ref="A96" location="'D.1.1 - Architektonicko-s...'!C2" display="/"/>
    <hyperlink ref="A97" location="'D.1.4.1 - Zařízení pro kl...'!C2" display="/"/>
    <hyperlink ref="A98" location="'D.1.4.2 - Zařízení silnop...'!C2" display="/"/>
    <hyperlink ref="A100" location="'D.3.1 - Lékařská technologie'!C2" display="/"/>
    <hyperlink ref="A101" location="'99 - Vedlejší a ostatní 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9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21"/>
      <c r="M2" s="321"/>
      <c r="N2" s="321"/>
      <c r="O2" s="321"/>
      <c r="P2" s="321"/>
      <c r="Q2" s="321"/>
      <c r="R2" s="321"/>
      <c r="S2" s="321"/>
      <c r="T2" s="321"/>
      <c r="U2" s="321"/>
      <c r="V2" s="321"/>
      <c r="AT2" s="18" t="s">
        <v>93</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109</v>
      </c>
      <c r="L4" s="21"/>
      <c r="M4" s="119" t="s">
        <v>10</v>
      </c>
      <c r="AT4" s="18" t="s">
        <v>4</v>
      </c>
    </row>
    <row r="5" spans="1:46" s="1" customFormat="1" ht="6.95" customHeight="1">
      <c r="B5" s="21"/>
      <c r="L5" s="21"/>
    </row>
    <row r="6" spans="1:46" s="1" customFormat="1" ht="12" customHeight="1">
      <c r="B6" s="21"/>
      <c r="D6" s="120" t="s">
        <v>16</v>
      </c>
      <c r="L6" s="21"/>
    </row>
    <row r="7" spans="1:46" s="1" customFormat="1" ht="26.25" customHeight="1">
      <c r="B7" s="21"/>
      <c r="E7" s="322" t="str">
        <f>'Rekapitulace stavby'!K6</f>
        <v>Stavební úpravy pro obměnu skiaskopicko - skiagrafického RTG systému</v>
      </c>
      <c r="F7" s="323"/>
      <c r="G7" s="323"/>
      <c r="H7" s="323"/>
      <c r="L7" s="21"/>
    </row>
    <row r="8" spans="1:46" s="1" customFormat="1" ht="12" customHeight="1">
      <c r="B8" s="21"/>
      <c r="D8" s="120" t="s">
        <v>110</v>
      </c>
      <c r="L8" s="21"/>
    </row>
    <row r="9" spans="1:46" s="2" customFormat="1" ht="16.5" customHeight="1">
      <c r="A9" s="35"/>
      <c r="B9" s="40"/>
      <c r="C9" s="35"/>
      <c r="D9" s="35"/>
      <c r="E9" s="322" t="s">
        <v>111</v>
      </c>
      <c r="F9" s="324"/>
      <c r="G9" s="324"/>
      <c r="H9" s="324"/>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112</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25" t="s">
        <v>113</v>
      </c>
      <c r="F11" s="324"/>
      <c r="G11" s="324"/>
      <c r="H11" s="324"/>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30. 11. 2022</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6" t="str">
        <f>'Rekapitulace stavby'!E14</f>
        <v>Vyplň údaj</v>
      </c>
      <c r="F20" s="327"/>
      <c r="G20" s="327"/>
      <c r="H20" s="327"/>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34</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36</v>
      </c>
      <c r="E25" s="35"/>
      <c r="F25" s="35"/>
      <c r="G25" s="35"/>
      <c r="H25" s="35"/>
      <c r="I25" s="120" t="s">
        <v>25</v>
      </c>
      <c r="J25" s="111" t="s">
        <v>32</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33</v>
      </c>
      <c r="F26" s="35"/>
      <c r="G26" s="35"/>
      <c r="H26" s="35"/>
      <c r="I26" s="120" t="s">
        <v>28</v>
      </c>
      <c r="J26" s="111" t="s">
        <v>34</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37</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55.25" customHeight="1">
      <c r="A29" s="122"/>
      <c r="B29" s="123"/>
      <c r="C29" s="122"/>
      <c r="D29" s="122"/>
      <c r="E29" s="328" t="s">
        <v>38</v>
      </c>
      <c r="F29" s="328"/>
      <c r="G29" s="328"/>
      <c r="H29" s="328"/>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ROUND(J135,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ROUND((SUM(BE135:BE391)),  2)</f>
        <v>0</v>
      </c>
      <c r="G35" s="35"/>
      <c r="H35" s="35"/>
      <c r="I35" s="131">
        <v>0.21</v>
      </c>
      <c r="J35" s="130">
        <f>ROUND(((SUM(BE135:BE391))*I35),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ROUND((SUM(BF135:BF391)),  2)</f>
        <v>0</v>
      </c>
      <c r="G36" s="35"/>
      <c r="H36" s="35"/>
      <c r="I36" s="131">
        <v>0.15</v>
      </c>
      <c r="J36" s="130">
        <f>ROUND(((SUM(BF135:BF391))*I36),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ROUND((SUM(BG135:BG391)),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ROUND((SUM(BH135:BH391)),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ROUND((SUM(BI135:BI391)),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114</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26.25" customHeight="1">
      <c r="A85" s="35"/>
      <c r="B85" s="36"/>
      <c r="C85" s="37"/>
      <c r="D85" s="37"/>
      <c r="E85" s="329" t="str">
        <f>E7</f>
        <v>Stavební úpravy pro obměnu skiaskopicko - skiagrafického RTG systému</v>
      </c>
      <c r="F85" s="330"/>
      <c r="G85" s="330"/>
      <c r="H85" s="330"/>
      <c r="I85" s="37"/>
      <c r="J85" s="37"/>
      <c r="K85" s="37"/>
      <c r="L85" s="52"/>
      <c r="S85" s="35"/>
      <c r="T85" s="35"/>
      <c r="U85" s="35"/>
      <c r="V85" s="35"/>
      <c r="W85" s="35"/>
      <c r="X85" s="35"/>
      <c r="Y85" s="35"/>
      <c r="Z85" s="35"/>
      <c r="AA85" s="35"/>
      <c r="AB85" s="35"/>
      <c r="AC85" s="35"/>
      <c r="AD85" s="35"/>
      <c r="AE85" s="35"/>
    </row>
    <row r="86" spans="1:31" s="1" customFormat="1" ht="12" customHeight="1">
      <c r="B86" s="22"/>
      <c r="C86" s="30" t="s">
        <v>110</v>
      </c>
      <c r="D86" s="23"/>
      <c r="E86" s="23"/>
      <c r="F86" s="23"/>
      <c r="G86" s="23"/>
      <c r="H86" s="23"/>
      <c r="I86" s="23"/>
      <c r="J86" s="23"/>
      <c r="K86" s="23"/>
      <c r="L86" s="21"/>
    </row>
    <row r="87" spans="1:31" s="2" customFormat="1" ht="16.5" customHeight="1">
      <c r="A87" s="35"/>
      <c r="B87" s="36"/>
      <c r="C87" s="37"/>
      <c r="D87" s="37"/>
      <c r="E87" s="329" t="s">
        <v>111</v>
      </c>
      <c r="F87" s="331"/>
      <c r="G87" s="331"/>
      <c r="H87" s="331"/>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112</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7" t="str">
        <f>E11</f>
        <v>D.1.1 - Architektonicko-stavební řešení</v>
      </c>
      <c r="F89" s="331"/>
      <c r="G89" s="331"/>
      <c r="H89" s="331"/>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Oblastní nemocnice Jičín</v>
      </c>
      <c r="G91" s="37"/>
      <c r="H91" s="37"/>
      <c r="I91" s="30" t="s">
        <v>22</v>
      </c>
      <c r="J91" s="67" t="str">
        <f>IF(J14="","",J14)</f>
        <v>30. 11. 2022</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15.2" customHeight="1">
      <c r="A93" s="35"/>
      <c r="B93" s="36"/>
      <c r="C93" s="30" t="s">
        <v>24</v>
      </c>
      <c r="D93" s="37"/>
      <c r="E93" s="37"/>
      <c r="F93" s="28" t="str">
        <f>E17</f>
        <v>Oblastní nemocnice Jičín a.s.</v>
      </c>
      <c r="G93" s="37"/>
      <c r="H93" s="37"/>
      <c r="I93" s="30" t="s">
        <v>31</v>
      </c>
      <c r="J93" s="33" t="str">
        <f>E23</f>
        <v>SPECTA, s.r.o.</v>
      </c>
      <c r="K93" s="37"/>
      <c r="L93" s="52"/>
      <c r="S93" s="35"/>
      <c r="T93" s="35"/>
      <c r="U93" s="35"/>
      <c r="V93" s="35"/>
      <c r="W93" s="35"/>
      <c r="X93" s="35"/>
      <c r="Y93" s="35"/>
      <c r="Z93" s="35"/>
      <c r="AA93" s="35"/>
      <c r="AB93" s="35"/>
      <c r="AC93" s="35"/>
      <c r="AD93" s="35"/>
      <c r="AE93" s="35"/>
    </row>
    <row r="94" spans="1:31" s="2" customFormat="1" ht="15.2" customHeight="1">
      <c r="A94" s="35"/>
      <c r="B94" s="36"/>
      <c r="C94" s="30" t="s">
        <v>29</v>
      </c>
      <c r="D94" s="37"/>
      <c r="E94" s="37"/>
      <c r="F94" s="28" t="str">
        <f>IF(E20="","",E20)</f>
        <v>Vyplň údaj</v>
      </c>
      <c r="G94" s="37"/>
      <c r="H94" s="37"/>
      <c r="I94" s="30" t="s">
        <v>36</v>
      </c>
      <c r="J94" s="33" t="str">
        <f>E26</f>
        <v>SPECTA, s.r.o.</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115</v>
      </c>
      <c r="D96" s="151"/>
      <c r="E96" s="151"/>
      <c r="F96" s="151"/>
      <c r="G96" s="151"/>
      <c r="H96" s="151"/>
      <c r="I96" s="151"/>
      <c r="J96" s="152" t="s">
        <v>116</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117</v>
      </c>
      <c r="D98" s="37"/>
      <c r="E98" s="37"/>
      <c r="F98" s="37"/>
      <c r="G98" s="37"/>
      <c r="H98" s="37"/>
      <c r="I98" s="37"/>
      <c r="J98" s="85">
        <f>J135</f>
        <v>0</v>
      </c>
      <c r="K98" s="37"/>
      <c r="L98" s="52"/>
      <c r="S98" s="35"/>
      <c r="T98" s="35"/>
      <c r="U98" s="35"/>
      <c r="V98" s="35"/>
      <c r="W98" s="35"/>
      <c r="X98" s="35"/>
      <c r="Y98" s="35"/>
      <c r="Z98" s="35"/>
      <c r="AA98" s="35"/>
      <c r="AB98" s="35"/>
      <c r="AC98" s="35"/>
      <c r="AD98" s="35"/>
      <c r="AE98" s="35"/>
      <c r="AU98" s="18" t="s">
        <v>118</v>
      </c>
    </row>
    <row r="99" spans="1:47" s="9" customFormat="1" ht="24.95" customHeight="1">
      <c r="B99" s="154"/>
      <c r="C99" s="155"/>
      <c r="D99" s="156" t="s">
        <v>119</v>
      </c>
      <c r="E99" s="157"/>
      <c r="F99" s="157"/>
      <c r="G99" s="157"/>
      <c r="H99" s="157"/>
      <c r="I99" s="157"/>
      <c r="J99" s="158">
        <f>J136</f>
        <v>0</v>
      </c>
      <c r="K99" s="155"/>
      <c r="L99" s="159"/>
    </row>
    <row r="100" spans="1:47" s="10" customFormat="1" ht="19.899999999999999" customHeight="1">
      <c r="B100" s="160"/>
      <c r="C100" s="105"/>
      <c r="D100" s="161" t="s">
        <v>120</v>
      </c>
      <c r="E100" s="162"/>
      <c r="F100" s="162"/>
      <c r="G100" s="162"/>
      <c r="H100" s="162"/>
      <c r="I100" s="162"/>
      <c r="J100" s="163">
        <f>J137</f>
        <v>0</v>
      </c>
      <c r="K100" s="105"/>
      <c r="L100" s="164"/>
    </row>
    <row r="101" spans="1:47" s="10" customFormat="1" ht="19.899999999999999" customHeight="1">
      <c r="B101" s="160"/>
      <c r="C101" s="105"/>
      <c r="D101" s="161" t="s">
        <v>121</v>
      </c>
      <c r="E101" s="162"/>
      <c r="F101" s="162"/>
      <c r="G101" s="162"/>
      <c r="H101" s="162"/>
      <c r="I101" s="162"/>
      <c r="J101" s="163">
        <f>J144</f>
        <v>0</v>
      </c>
      <c r="K101" s="105"/>
      <c r="L101" s="164"/>
    </row>
    <row r="102" spans="1:47" s="10" customFormat="1" ht="19.899999999999999" customHeight="1">
      <c r="B102" s="160"/>
      <c r="C102" s="105"/>
      <c r="D102" s="161" t="s">
        <v>122</v>
      </c>
      <c r="E102" s="162"/>
      <c r="F102" s="162"/>
      <c r="G102" s="162"/>
      <c r="H102" s="162"/>
      <c r="I102" s="162"/>
      <c r="J102" s="163">
        <f>J152</f>
        <v>0</v>
      </c>
      <c r="K102" s="105"/>
      <c r="L102" s="164"/>
    </row>
    <row r="103" spans="1:47" s="10" customFormat="1" ht="19.899999999999999" customHeight="1">
      <c r="B103" s="160"/>
      <c r="C103" s="105"/>
      <c r="D103" s="161" t="s">
        <v>123</v>
      </c>
      <c r="E103" s="162"/>
      <c r="F103" s="162"/>
      <c r="G103" s="162"/>
      <c r="H103" s="162"/>
      <c r="I103" s="162"/>
      <c r="J103" s="163">
        <f>J191</f>
        <v>0</v>
      </c>
      <c r="K103" s="105"/>
      <c r="L103" s="164"/>
    </row>
    <row r="104" spans="1:47" s="10" customFormat="1" ht="19.899999999999999" customHeight="1">
      <c r="B104" s="160"/>
      <c r="C104" s="105"/>
      <c r="D104" s="161" t="s">
        <v>124</v>
      </c>
      <c r="E104" s="162"/>
      <c r="F104" s="162"/>
      <c r="G104" s="162"/>
      <c r="H104" s="162"/>
      <c r="I104" s="162"/>
      <c r="J104" s="163">
        <f>J199</f>
        <v>0</v>
      </c>
      <c r="K104" s="105"/>
      <c r="L104" s="164"/>
    </row>
    <row r="105" spans="1:47" s="9" customFormat="1" ht="24.95" customHeight="1">
      <c r="B105" s="154"/>
      <c r="C105" s="155"/>
      <c r="D105" s="156" t="s">
        <v>125</v>
      </c>
      <c r="E105" s="157"/>
      <c r="F105" s="157"/>
      <c r="G105" s="157"/>
      <c r="H105" s="157"/>
      <c r="I105" s="157"/>
      <c r="J105" s="158">
        <f>J202</f>
        <v>0</v>
      </c>
      <c r="K105" s="155"/>
      <c r="L105" s="159"/>
    </row>
    <row r="106" spans="1:47" s="10" customFormat="1" ht="19.899999999999999" customHeight="1">
      <c r="B106" s="160"/>
      <c r="C106" s="105"/>
      <c r="D106" s="161" t="s">
        <v>126</v>
      </c>
      <c r="E106" s="162"/>
      <c r="F106" s="162"/>
      <c r="G106" s="162"/>
      <c r="H106" s="162"/>
      <c r="I106" s="162"/>
      <c r="J106" s="163">
        <f>J203</f>
        <v>0</v>
      </c>
      <c r="K106" s="105"/>
      <c r="L106" s="164"/>
    </row>
    <row r="107" spans="1:47" s="10" customFormat="1" ht="19.899999999999999" customHeight="1">
      <c r="B107" s="160"/>
      <c r="C107" s="105"/>
      <c r="D107" s="161" t="s">
        <v>127</v>
      </c>
      <c r="E107" s="162"/>
      <c r="F107" s="162"/>
      <c r="G107" s="162"/>
      <c r="H107" s="162"/>
      <c r="I107" s="162"/>
      <c r="J107" s="163">
        <f>J213</f>
        <v>0</v>
      </c>
      <c r="K107" s="105"/>
      <c r="L107" s="164"/>
    </row>
    <row r="108" spans="1:47" s="10" customFormat="1" ht="19.899999999999999" customHeight="1">
      <c r="B108" s="160"/>
      <c r="C108" s="105"/>
      <c r="D108" s="161" t="s">
        <v>128</v>
      </c>
      <c r="E108" s="162"/>
      <c r="F108" s="162"/>
      <c r="G108" s="162"/>
      <c r="H108" s="162"/>
      <c r="I108" s="162"/>
      <c r="J108" s="163">
        <f>J221</f>
        <v>0</v>
      </c>
      <c r="K108" s="105"/>
      <c r="L108" s="164"/>
    </row>
    <row r="109" spans="1:47" s="10" customFormat="1" ht="19.899999999999999" customHeight="1">
      <c r="B109" s="160"/>
      <c r="C109" s="105"/>
      <c r="D109" s="161" t="s">
        <v>129</v>
      </c>
      <c r="E109" s="162"/>
      <c r="F109" s="162"/>
      <c r="G109" s="162"/>
      <c r="H109" s="162"/>
      <c r="I109" s="162"/>
      <c r="J109" s="163">
        <f>J228</f>
        <v>0</v>
      </c>
      <c r="K109" s="105"/>
      <c r="L109" s="164"/>
    </row>
    <row r="110" spans="1:47" s="10" customFormat="1" ht="19.899999999999999" customHeight="1">
      <c r="B110" s="160"/>
      <c r="C110" s="105"/>
      <c r="D110" s="161" t="s">
        <v>130</v>
      </c>
      <c r="E110" s="162"/>
      <c r="F110" s="162"/>
      <c r="G110" s="162"/>
      <c r="H110" s="162"/>
      <c r="I110" s="162"/>
      <c r="J110" s="163">
        <f>J239</f>
        <v>0</v>
      </c>
      <c r="K110" s="105"/>
      <c r="L110" s="164"/>
    </row>
    <row r="111" spans="1:47" s="10" customFormat="1" ht="19.899999999999999" customHeight="1">
      <c r="B111" s="160"/>
      <c r="C111" s="105"/>
      <c r="D111" s="161" t="s">
        <v>131</v>
      </c>
      <c r="E111" s="162"/>
      <c r="F111" s="162"/>
      <c r="G111" s="162"/>
      <c r="H111" s="162"/>
      <c r="I111" s="162"/>
      <c r="J111" s="163">
        <f>J273</f>
        <v>0</v>
      </c>
      <c r="K111" s="105"/>
      <c r="L111" s="164"/>
    </row>
    <row r="112" spans="1:47" s="10" customFormat="1" ht="19.899999999999999" customHeight="1">
      <c r="B112" s="160"/>
      <c r="C112" s="105"/>
      <c r="D112" s="161" t="s">
        <v>132</v>
      </c>
      <c r="E112" s="162"/>
      <c r="F112" s="162"/>
      <c r="G112" s="162"/>
      <c r="H112" s="162"/>
      <c r="I112" s="162"/>
      <c r="J112" s="163">
        <f>J306</f>
        <v>0</v>
      </c>
      <c r="K112" s="105"/>
      <c r="L112" s="164"/>
    </row>
    <row r="113" spans="1:31" s="10" customFormat="1" ht="19.899999999999999" customHeight="1">
      <c r="B113" s="160"/>
      <c r="C113" s="105"/>
      <c r="D113" s="161" t="s">
        <v>133</v>
      </c>
      <c r="E113" s="162"/>
      <c r="F113" s="162"/>
      <c r="G113" s="162"/>
      <c r="H113" s="162"/>
      <c r="I113" s="162"/>
      <c r="J113" s="163">
        <f>J350</f>
        <v>0</v>
      </c>
      <c r="K113" s="105"/>
      <c r="L113" s="164"/>
    </row>
    <row r="114" spans="1:31" s="2" customFormat="1" ht="21.7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31" s="2" customFormat="1" ht="6.95" customHeight="1">
      <c r="A115" s="35"/>
      <c r="B115" s="55"/>
      <c r="C115" s="56"/>
      <c r="D115" s="56"/>
      <c r="E115" s="56"/>
      <c r="F115" s="56"/>
      <c r="G115" s="56"/>
      <c r="H115" s="56"/>
      <c r="I115" s="56"/>
      <c r="J115" s="56"/>
      <c r="K115" s="56"/>
      <c r="L115" s="52"/>
      <c r="S115" s="35"/>
      <c r="T115" s="35"/>
      <c r="U115" s="35"/>
      <c r="V115" s="35"/>
      <c r="W115" s="35"/>
      <c r="X115" s="35"/>
      <c r="Y115" s="35"/>
      <c r="Z115" s="35"/>
      <c r="AA115" s="35"/>
      <c r="AB115" s="35"/>
      <c r="AC115" s="35"/>
      <c r="AD115" s="35"/>
      <c r="AE115" s="35"/>
    </row>
    <row r="119" spans="1:31" s="2" customFormat="1" ht="6.95" customHeight="1">
      <c r="A119" s="35"/>
      <c r="B119" s="57"/>
      <c r="C119" s="58"/>
      <c r="D119" s="58"/>
      <c r="E119" s="58"/>
      <c r="F119" s="58"/>
      <c r="G119" s="58"/>
      <c r="H119" s="58"/>
      <c r="I119" s="58"/>
      <c r="J119" s="58"/>
      <c r="K119" s="58"/>
      <c r="L119" s="52"/>
      <c r="S119" s="35"/>
      <c r="T119" s="35"/>
      <c r="U119" s="35"/>
      <c r="V119" s="35"/>
      <c r="W119" s="35"/>
      <c r="X119" s="35"/>
      <c r="Y119" s="35"/>
      <c r="Z119" s="35"/>
      <c r="AA119" s="35"/>
      <c r="AB119" s="35"/>
      <c r="AC119" s="35"/>
      <c r="AD119" s="35"/>
      <c r="AE119" s="35"/>
    </row>
    <row r="120" spans="1:31" s="2" customFormat="1" ht="24.95" customHeight="1">
      <c r="A120" s="35"/>
      <c r="B120" s="36"/>
      <c r="C120" s="24" t="s">
        <v>134</v>
      </c>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31" s="2" customFormat="1" ht="6.95" customHeight="1">
      <c r="A121" s="35"/>
      <c r="B121" s="36"/>
      <c r="C121" s="37"/>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31" s="2" customFormat="1" ht="12" customHeight="1">
      <c r="A122" s="35"/>
      <c r="B122" s="36"/>
      <c r="C122" s="30" t="s">
        <v>16</v>
      </c>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31" s="2" customFormat="1" ht="26.25" customHeight="1">
      <c r="A123" s="35"/>
      <c r="B123" s="36"/>
      <c r="C123" s="37"/>
      <c r="D123" s="37"/>
      <c r="E123" s="329" t="str">
        <f>E7</f>
        <v>Stavební úpravy pro obměnu skiaskopicko - skiagrafického RTG systému</v>
      </c>
      <c r="F123" s="330"/>
      <c r="G123" s="330"/>
      <c r="H123" s="330"/>
      <c r="I123" s="37"/>
      <c r="J123" s="37"/>
      <c r="K123" s="37"/>
      <c r="L123" s="52"/>
      <c r="S123" s="35"/>
      <c r="T123" s="35"/>
      <c r="U123" s="35"/>
      <c r="V123" s="35"/>
      <c r="W123" s="35"/>
      <c r="X123" s="35"/>
      <c r="Y123" s="35"/>
      <c r="Z123" s="35"/>
      <c r="AA123" s="35"/>
      <c r="AB123" s="35"/>
      <c r="AC123" s="35"/>
      <c r="AD123" s="35"/>
      <c r="AE123" s="35"/>
    </row>
    <row r="124" spans="1:31" s="1" customFormat="1" ht="12" customHeight="1">
      <c r="B124" s="22"/>
      <c r="C124" s="30" t="s">
        <v>110</v>
      </c>
      <c r="D124" s="23"/>
      <c r="E124" s="23"/>
      <c r="F124" s="23"/>
      <c r="G124" s="23"/>
      <c r="H124" s="23"/>
      <c r="I124" s="23"/>
      <c r="J124" s="23"/>
      <c r="K124" s="23"/>
      <c r="L124" s="21"/>
    </row>
    <row r="125" spans="1:31" s="2" customFormat="1" ht="16.5" customHeight="1">
      <c r="A125" s="35"/>
      <c r="B125" s="36"/>
      <c r="C125" s="37"/>
      <c r="D125" s="37"/>
      <c r="E125" s="329" t="s">
        <v>111</v>
      </c>
      <c r="F125" s="331"/>
      <c r="G125" s="331"/>
      <c r="H125" s="331"/>
      <c r="I125" s="37"/>
      <c r="J125" s="37"/>
      <c r="K125" s="37"/>
      <c r="L125" s="52"/>
      <c r="S125" s="35"/>
      <c r="T125" s="35"/>
      <c r="U125" s="35"/>
      <c r="V125" s="35"/>
      <c r="W125" s="35"/>
      <c r="X125" s="35"/>
      <c r="Y125" s="35"/>
      <c r="Z125" s="35"/>
      <c r="AA125" s="35"/>
      <c r="AB125" s="35"/>
      <c r="AC125" s="35"/>
      <c r="AD125" s="35"/>
      <c r="AE125" s="35"/>
    </row>
    <row r="126" spans="1:31" s="2" customFormat="1" ht="12" customHeight="1">
      <c r="A126" s="35"/>
      <c r="B126" s="36"/>
      <c r="C126" s="30" t="s">
        <v>112</v>
      </c>
      <c r="D126" s="37"/>
      <c r="E126" s="37"/>
      <c r="F126" s="37"/>
      <c r="G126" s="37"/>
      <c r="H126" s="37"/>
      <c r="I126" s="37"/>
      <c r="J126" s="37"/>
      <c r="K126" s="37"/>
      <c r="L126" s="52"/>
      <c r="S126" s="35"/>
      <c r="T126" s="35"/>
      <c r="U126" s="35"/>
      <c r="V126" s="35"/>
      <c r="W126" s="35"/>
      <c r="X126" s="35"/>
      <c r="Y126" s="35"/>
      <c r="Z126" s="35"/>
      <c r="AA126" s="35"/>
      <c r="AB126" s="35"/>
      <c r="AC126" s="35"/>
      <c r="AD126" s="35"/>
      <c r="AE126" s="35"/>
    </row>
    <row r="127" spans="1:31" s="2" customFormat="1" ht="16.5" customHeight="1">
      <c r="A127" s="35"/>
      <c r="B127" s="36"/>
      <c r="C127" s="37"/>
      <c r="D127" s="37"/>
      <c r="E127" s="277" t="str">
        <f>E11</f>
        <v>D.1.1 - Architektonicko-stavební řešení</v>
      </c>
      <c r="F127" s="331"/>
      <c r="G127" s="331"/>
      <c r="H127" s="331"/>
      <c r="I127" s="37"/>
      <c r="J127" s="37"/>
      <c r="K127" s="37"/>
      <c r="L127" s="52"/>
      <c r="S127" s="35"/>
      <c r="T127" s="35"/>
      <c r="U127" s="35"/>
      <c r="V127" s="35"/>
      <c r="W127" s="35"/>
      <c r="X127" s="35"/>
      <c r="Y127" s="35"/>
      <c r="Z127" s="35"/>
      <c r="AA127" s="35"/>
      <c r="AB127" s="35"/>
      <c r="AC127" s="35"/>
      <c r="AD127" s="35"/>
      <c r="AE127" s="35"/>
    </row>
    <row r="128" spans="1:31" s="2" customFormat="1" ht="6.95" customHeight="1">
      <c r="A128" s="35"/>
      <c r="B128" s="36"/>
      <c r="C128" s="37"/>
      <c r="D128" s="37"/>
      <c r="E128" s="37"/>
      <c r="F128" s="37"/>
      <c r="G128" s="37"/>
      <c r="H128" s="37"/>
      <c r="I128" s="37"/>
      <c r="J128" s="37"/>
      <c r="K128" s="37"/>
      <c r="L128" s="52"/>
      <c r="S128" s="35"/>
      <c r="T128" s="35"/>
      <c r="U128" s="35"/>
      <c r="V128" s="35"/>
      <c r="W128" s="35"/>
      <c r="X128" s="35"/>
      <c r="Y128" s="35"/>
      <c r="Z128" s="35"/>
      <c r="AA128" s="35"/>
      <c r="AB128" s="35"/>
      <c r="AC128" s="35"/>
      <c r="AD128" s="35"/>
      <c r="AE128" s="35"/>
    </row>
    <row r="129" spans="1:65" s="2" customFormat="1" ht="12" customHeight="1">
      <c r="A129" s="35"/>
      <c r="B129" s="36"/>
      <c r="C129" s="30" t="s">
        <v>20</v>
      </c>
      <c r="D129" s="37"/>
      <c r="E129" s="37"/>
      <c r="F129" s="28" t="str">
        <f>F14</f>
        <v>Oblastní nemocnice Jičín</v>
      </c>
      <c r="G129" s="37"/>
      <c r="H129" s="37"/>
      <c r="I129" s="30" t="s">
        <v>22</v>
      </c>
      <c r="J129" s="67" t="str">
        <f>IF(J14="","",J14)</f>
        <v>30. 11. 2022</v>
      </c>
      <c r="K129" s="37"/>
      <c r="L129" s="52"/>
      <c r="S129" s="35"/>
      <c r="T129" s="35"/>
      <c r="U129" s="35"/>
      <c r="V129" s="35"/>
      <c r="W129" s="35"/>
      <c r="X129" s="35"/>
      <c r="Y129" s="35"/>
      <c r="Z129" s="35"/>
      <c r="AA129" s="35"/>
      <c r="AB129" s="35"/>
      <c r="AC129" s="35"/>
      <c r="AD129" s="35"/>
      <c r="AE129" s="35"/>
    </row>
    <row r="130" spans="1:65" s="2" customFormat="1" ht="6.95" customHeight="1">
      <c r="A130" s="35"/>
      <c r="B130" s="36"/>
      <c r="C130" s="37"/>
      <c r="D130" s="37"/>
      <c r="E130" s="37"/>
      <c r="F130" s="37"/>
      <c r="G130" s="37"/>
      <c r="H130" s="37"/>
      <c r="I130" s="37"/>
      <c r="J130" s="37"/>
      <c r="K130" s="37"/>
      <c r="L130" s="52"/>
      <c r="S130" s="35"/>
      <c r="T130" s="35"/>
      <c r="U130" s="35"/>
      <c r="V130" s="35"/>
      <c r="W130" s="35"/>
      <c r="X130" s="35"/>
      <c r="Y130" s="35"/>
      <c r="Z130" s="35"/>
      <c r="AA130" s="35"/>
      <c r="AB130" s="35"/>
      <c r="AC130" s="35"/>
      <c r="AD130" s="35"/>
      <c r="AE130" s="35"/>
    </row>
    <row r="131" spans="1:65" s="2" customFormat="1" ht="15.2" customHeight="1">
      <c r="A131" s="35"/>
      <c r="B131" s="36"/>
      <c r="C131" s="30" t="s">
        <v>24</v>
      </c>
      <c r="D131" s="37"/>
      <c r="E131" s="37"/>
      <c r="F131" s="28" t="str">
        <f>E17</f>
        <v>Oblastní nemocnice Jičín a.s.</v>
      </c>
      <c r="G131" s="37"/>
      <c r="H131" s="37"/>
      <c r="I131" s="30" t="s">
        <v>31</v>
      </c>
      <c r="J131" s="33" t="str">
        <f>E23</f>
        <v>SPECTA, s.r.o.</v>
      </c>
      <c r="K131" s="37"/>
      <c r="L131" s="52"/>
      <c r="S131" s="35"/>
      <c r="T131" s="35"/>
      <c r="U131" s="35"/>
      <c r="V131" s="35"/>
      <c r="W131" s="35"/>
      <c r="X131" s="35"/>
      <c r="Y131" s="35"/>
      <c r="Z131" s="35"/>
      <c r="AA131" s="35"/>
      <c r="AB131" s="35"/>
      <c r="AC131" s="35"/>
      <c r="AD131" s="35"/>
      <c r="AE131" s="35"/>
    </row>
    <row r="132" spans="1:65" s="2" customFormat="1" ht="15.2" customHeight="1">
      <c r="A132" s="35"/>
      <c r="B132" s="36"/>
      <c r="C132" s="30" t="s">
        <v>29</v>
      </c>
      <c r="D132" s="37"/>
      <c r="E132" s="37"/>
      <c r="F132" s="28" t="str">
        <f>IF(E20="","",E20)</f>
        <v>Vyplň údaj</v>
      </c>
      <c r="G132" s="37"/>
      <c r="H132" s="37"/>
      <c r="I132" s="30" t="s">
        <v>36</v>
      </c>
      <c r="J132" s="33" t="str">
        <f>E26</f>
        <v>SPECTA, s.r.o.</v>
      </c>
      <c r="K132" s="37"/>
      <c r="L132" s="52"/>
      <c r="S132" s="35"/>
      <c r="T132" s="35"/>
      <c r="U132" s="35"/>
      <c r="V132" s="35"/>
      <c r="W132" s="35"/>
      <c r="X132" s="35"/>
      <c r="Y132" s="35"/>
      <c r="Z132" s="35"/>
      <c r="AA132" s="35"/>
      <c r="AB132" s="35"/>
      <c r="AC132" s="35"/>
      <c r="AD132" s="35"/>
      <c r="AE132" s="35"/>
    </row>
    <row r="133" spans="1:65" s="2" customFormat="1" ht="10.35" customHeight="1">
      <c r="A133" s="35"/>
      <c r="B133" s="36"/>
      <c r="C133" s="37"/>
      <c r="D133" s="37"/>
      <c r="E133" s="37"/>
      <c r="F133" s="37"/>
      <c r="G133" s="37"/>
      <c r="H133" s="37"/>
      <c r="I133" s="37"/>
      <c r="J133" s="37"/>
      <c r="K133" s="37"/>
      <c r="L133" s="52"/>
      <c r="S133" s="35"/>
      <c r="T133" s="35"/>
      <c r="U133" s="35"/>
      <c r="V133" s="35"/>
      <c r="W133" s="35"/>
      <c r="X133" s="35"/>
      <c r="Y133" s="35"/>
      <c r="Z133" s="35"/>
      <c r="AA133" s="35"/>
      <c r="AB133" s="35"/>
      <c r="AC133" s="35"/>
      <c r="AD133" s="35"/>
      <c r="AE133" s="35"/>
    </row>
    <row r="134" spans="1:65" s="11" customFormat="1" ht="29.25" customHeight="1">
      <c r="A134" s="165"/>
      <c r="B134" s="166"/>
      <c r="C134" s="167" t="s">
        <v>135</v>
      </c>
      <c r="D134" s="168" t="s">
        <v>64</v>
      </c>
      <c r="E134" s="168" t="s">
        <v>60</v>
      </c>
      <c r="F134" s="168" t="s">
        <v>61</v>
      </c>
      <c r="G134" s="168" t="s">
        <v>136</v>
      </c>
      <c r="H134" s="168" t="s">
        <v>137</v>
      </c>
      <c r="I134" s="168" t="s">
        <v>138</v>
      </c>
      <c r="J134" s="169" t="s">
        <v>116</v>
      </c>
      <c r="K134" s="170" t="s">
        <v>139</v>
      </c>
      <c r="L134" s="171"/>
      <c r="M134" s="76" t="s">
        <v>1</v>
      </c>
      <c r="N134" s="77" t="s">
        <v>43</v>
      </c>
      <c r="O134" s="77" t="s">
        <v>140</v>
      </c>
      <c r="P134" s="77" t="s">
        <v>141</v>
      </c>
      <c r="Q134" s="77" t="s">
        <v>142</v>
      </c>
      <c r="R134" s="77" t="s">
        <v>143</v>
      </c>
      <c r="S134" s="77" t="s">
        <v>144</v>
      </c>
      <c r="T134" s="78" t="s">
        <v>145</v>
      </c>
      <c r="U134" s="165"/>
      <c r="V134" s="165"/>
      <c r="W134" s="165"/>
      <c r="X134" s="165"/>
      <c r="Y134" s="165"/>
      <c r="Z134" s="165"/>
      <c r="AA134" s="165"/>
      <c r="AB134" s="165"/>
      <c r="AC134" s="165"/>
      <c r="AD134" s="165"/>
      <c r="AE134" s="165"/>
    </row>
    <row r="135" spans="1:65" s="2" customFormat="1" ht="22.9" customHeight="1">
      <c r="A135" s="35"/>
      <c r="B135" s="36"/>
      <c r="C135" s="83" t="s">
        <v>146</v>
      </c>
      <c r="D135" s="37"/>
      <c r="E135" s="37"/>
      <c r="F135" s="37"/>
      <c r="G135" s="37"/>
      <c r="H135" s="37"/>
      <c r="I135" s="37"/>
      <c r="J135" s="172">
        <f>BK135</f>
        <v>0</v>
      </c>
      <c r="K135" s="37"/>
      <c r="L135" s="40"/>
      <c r="M135" s="79"/>
      <c r="N135" s="173"/>
      <c r="O135" s="80"/>
      <c r="P135" s="174">
        <f>P136+P202</f>
        <v>0</v>
      </c>
      <c r="Q135" s="80"/>
      <c r="R135" s="174">
        <f>R136+R202</f>
        <v>2.7608839500000002</v>
      </c>
      <c r="S135" s="80"/>
      <c r="T135" s="175">
        <f>T136+T202</f>
        <v>1.98332474</v>
      </c>
      <c r="U135" s="35"/>
      <c r="V135" s="35"/>
      <c r="W135" s="35"/>
      <c r="X135" s="35"/>
      <c r="Y135" s="35"/>
      <c r="Z135" s="35"/>
      <c r="AA135" s="35"/>
      <c r="AB135" s="35"/>
      <c r="AC135" s="35"/>
      <c r="AD135" s="35"/>
      <c r="AE135" s="35"/>
      <c r="AT135" s="18" t="s">
        <v>78</v>
      </c>
      <c r="AU135" s="18" t="s">
        <v>118</v>
      </c>
      <c r="BK135" s="176">
        <f>BK136+BK202</f>
        <v>0</v>
      </c>
    </row>
    <row r="136" spans="1:65" s="12" customFormat="1" ht="25.9" customHeight="1">
      <c r="B136" s="177"/>
      <c r="C136" s="178"/>
      <c r="D136" s="179" t="s">
        <v>78</v>
      </c>
      <c r="E136" s="180" t="s">
        <v>147</v>
      </c>
      <c r="F136" s="180" t="s">
        <v>148</v>
      </c>
      <c r="G136" s="178"/>
      <c r="H136" s="178"/>
      <c r="I136" s="181"/>
      <c r="J136" s="182">
        <f>BK136</f>
        <v>0</v>
      </c>
      <c r="K136" s="178"/>
      <c r="L136" s="183"/>
      <c r="M136" s="184"/>
      <c r="N136" s="185"/>
      <c r="O136" s="185"/>
      <c r="P136" s="186">
        <f>P137+P144+P152+P191+P199</f>
        <v>0</v>
      </c>
      <c r="Q136" s="185"/>
      <c r="R136" s="186">
        <f>R137+R144+R152+R191+R199</f>
        <v>1.6006015099999999</v>
      </c>
      <c r="S136" s="185"/>
      <c r="T136" s="187">
        <f>T137+T144+T152+T191+T199</f>
        <v>1.198296</v>
      </c>
      <c r="AR136" s="188" t="s">
        <v>86</v>
      </c>
      <c r="AT136" s="189" t="s">
        <v>78</v>
      </c>
      <c r="AU136" s="189" t="s">
        <v>79</v>
      </c>
      <c r="AY136" s="188" t="s">
        <v>149</v>
      </c>
      <c r="BK136" s="190">
        <f>BK137+BK144+BK152+BK191+BK199</f>
        <v>0</v>
      </c>
    </row>
    <row r="137" spans="1:65" s="12" customFormat="1" ht="22.9" customHeight="1">
      <c r="B137" s="177"/>
      <c r="C137" s="178"/>
      <c r="D137" s="179" t="s">
        <v>78</v>
      </c>
      <c r="E137" s="191" t="s">
        <v>150</v>
      </c>
      <c r="F137" s="191" t="s">
        <v>151</v>
      </c>
      <c r="G137" s="178"/>
      <c r="H137" s="178"/>
      <c r="I137" s="181"/>
      <c r="J137" s="192">
        <f>BK137</f>
        <v>0</v>
      </c>
      <c r="K137" s="178"/>
      <c r="L137" s="183"/>
      <c r="M137" s="184"/>
      <c r="N137" s="185"/>
      <c r="O137" s="185"/>
      <c r="P137" s="186">
        <f>SUM(P138:P143)</f>
        <v>0</v>
      </c>
      <c r="Q137" s="185"/>
      <c r="R137" s="186">
        <f>SUM(R138:R143)</f>
        <v>0.38250000000000001</v>
      </c>
      <c r="S137" s="185"/>
      <c r="T137" s="187">
        <f>SUM(T138:T143)</f>
        <v>0</v>
      </c>
      <c r="AR137" s="188" t="s">
        <v>86</v>
      </c>
      <c r="AT137" s="189" t="s">
        <v>78</v>
      </c>
      <c r="AU137" s="189" t="s">
        <v>86</v>
      </c>
      <c r="AY137" s="188" t="s">
        <v>149</v>
      </c>
      <c r="BK137" s="190">
        <f>SUM(BK138:BK143)</f>
        <v>0</v>
      </c>
    </row>
    <row r="138" spans="1:65" s="2" customFormat="1" ht="37.9" customHeight="1">
      <c r="A138" s="35"/>
      <c r="B138" s="36"/>
      <c r="C138" s="193" t="s">
        <v>86</v>
      </c>
      <c r="D138" s="193" t="s">
        <v>152</v>
      </c>
      <c r="E138" s="194" t="s">
        <v>153</v>
      </c>
      <c r="F138" s="195" t="s">
        <v>154</v>
      </c>
      <c r="G138" s="196" t="s">
        <v>155</v>
      </c>
      <c r="H138" s="197">
        <v>8.5</v>
      </c>
      <c r="I138" s="198"/>
      <c r="J138" s="199">
        <f>ROUND(I138*H138,2)</f>
        <v>0</v>
      </c>
      <c r="K138" s="200"/>
      <c r="L138" s="40"/>
      <c r="M138" s="201" t="s">
        <v>1</v>
      </c>
      <c r="N138" s="202" t="s">
        <v>44</v>
      </c>
      <c r="O138" s="72"/>
      <c r="P138" s="203">
        <f>O138*H138</f>
        <v>0</v>
      </c>
      <c r="Q138" s="203">
        <v>4.4999999999999998E-2</v>
      </c>
      <c r="R138" s="203">
        <f>Q138*H138</f>
        <v>0.38250000000000001</v>
      </c>
      <c r="S138" s="203">
        <v>0</v>
      </c>
      <c r="T138" s="204">
        <f>S138*H138</f>
        <v>0</v>
      </c>
      <c r="U138" s="35"/>
      <c r="V138" s="35"/>
      <c r="W138" s="35"/>
      <c r="X138" s="35"/>
      <c r="Y138" s="35"/>
      <c r="Z138" s="35"/>
      <c r="AA138" s="35"/>
      <c r="AB138" s="35"/>
      <c r="AC138" s="35"/>
      <c r="AD138" s="35"/>
      <c r="AE138" s="35"/>
      <c r="AR138" s="205" t="s">
        <v>150</v>
      </c>
      <c r="AT138" s="205" t="s">
        <v>152</v>
      </c>
      <c r="AU138" s="205" t="s">
        <v>88</v>
      </c>
      <c r="AY138" s="18" t="s">
        <v>149</v>
      </c>
      <c r="BE138" s="206">
        <f>IF(N138="základní",J138,0)</f>
        <v>0</v>
      </c>
      <c r="BF138" s="206">
        <f>IF(N138="snížená",J138,0)</f>
        <v>0</v>
      </c>
      <c r="BG138" s="206">
        <f>IF(N138="zákl. přenesená",J138,0)</f>
        <v>0</v>
      </c>
      <c r="BH138" s="206">
        <f>IF(N138="sníž. přenesená",J138,0)</f>
        <v>0</v>
      </c>
      <c r="BI138" s="206">
        <f>IF(N138="nulová",J138,0)</f>
        <v>0</v>
      </c>
      <c r="BJ138" s="18" t="s">
        <v>86</v>
      </c>
      <c r="BK138" s="206">
        <f>ROUND(I138*H138,2)</f>
        <v>0</v>
      </c>
      <c r="BL138" s="18" t="s">
        <v>150</v>
      </c>
      <c r="BM138" s="205" t="s">
        <v>156</v>
      </c>
    </row>
    <row r="139" spans="1:65" s="2" customFormat="1" ht="39">
      <c r="A139" s="35"/>
      <c r="B139" s="36"/>
      <c r="C139" s="37"/>
      <c r="D139" s="207" t="s">
        <v>157</v>
      </c>
      <c r="E139" s="37"/>
      <c r="F139" s="208" t="s">
        <v>158</v>
      </c>
      <c r="G139" s="37"/>
      <c r="H139" s="37"/>
      <c r="I139" s="209"/>
      <c r="J139" s="37"/>
      <c r="K139" s="37"/>
      <c r="L139" s="40"/>
      <c r="M139" s="210"/>
      <c r="N139" s="211"/>
      <c r="O139" s="72"/>
      <c r="P139" s="72"/>
      <c r="Q139" s="72"/>
      <c r="R139" s="72"/>
      <c r="S139" s="72"/>
      <c r="T139" s="73"/>
      <c r="U139" s="35"/>
      <c r="V139" s="35"/>
      <c r="W139" s="35"/>
      <c r="X139" s="35"/>
      <c r="Y139" s="35"/>
      <c r="Z139" s="35"/>
      <c r="AA139" s="35"/>
      <c r="AB139" s="35"/>
      <c r="AC139" s="35"/>
      <c r="AD139" s="35"/>
      <c r="AE139" s="35"/>
      <c r="AT139" s="18" t="s">
        <v>157</v>
      </c>
      <c r="AU139" s="18" t="s">
        <v>88</v>
      </c>
    </row>
    <row r="140" spans="1:65" s="13" customFormat="1" ht="11.25">
      <c r="B140" s="212"/>
      <c r="C140" s="213"/>
      <c r="D140" s="207" t="s">
        <v>159</v>
      </c>
      <c r="E140" s="214" t="s">
        <v>1</v>
      </c>
      <c r="F140" s="215" t="s">
        <v>160</v>
      </c>
      <c r="G140" s="213"/>
      <c r="H140" s="214" t="s">
        <v>1</v>
      </c>
      <c r="I140" s="216"/>
      <c r="J140" s="213"/>
      <c r="K140" s="213"/>
      <c r="L140" s="217"/>
      <c r="M140" s="218"/>
      <c r="N140" s="219"/>
      <c r="O140" s="219"/>
      <c r="P140" s="219"/>
      <c r="Q140" s="219"/>
      <c r="R140" s="219"/>
      <c r="S140" s="219"/>
      <c r="T140" s="220"/>
      <c r="AT140" s="221" t="s">
        <v>159</v>
      </c>
      <c r="AU140" s="221" t="s">
        <v>88</v>
      </c>
      <c r="AV140" s="13" t="s">
        <v>86</v>
      </c>
      <c r="AW140" s="13" t="s">
        <v>35</v>
      </c>
      <c r="AX140" s="13" t="s">
        <v>79</v>
      </c>
      <c r="AY140" s="221" t="s">
        <v>149</v>
      </c>
    </row>
    <row r="141" spans="1:65" s="13" customFormat="1" ht="11.25">
      <c r="B141" s="212"/>
      <c r="C141" s="213"/>
      <c r="D141" s="207" t="s">
        <v>159</v>
      </c>
      <c r="E141" s="214" t="s">
        <v>1</v>
      </c>
      <c r="F141" s="215" t="s">
        <v>161</v>
      </c>
      <c r="G141" s="213"/>
      <c r="H141" s="214" t="s">
        <v>1</v>
      </c>
      <c r="I141" s="216"/>
      <c r="J141" s="213"/>
      <c r="K141" s="213"/>
      <c r="L141" s="217"/>
      <c r="M141" s="218"/>
      <c r="N141" s="219"/>
      <c r="O141" s="219"/>
      <c r="P141" s="219"/>
      <c r="Q141" s="219"/>
      <c r="R141" s="219"/>
      <c r="S141" s="219"/>
      <c r="T141" s="220"/>
      <c r="AT141" s="221" t="s">
        <v>159</v>
      </c>
      <c r="AU141" s="221" t="s">
        <v>88</v>
      </c>
      <c r="AV141" s="13" t="s">
        <v>86</v>
      </c>
      <c r="AW141" s="13" t="s">
        <v>35</v>
      </c>
      <c r="AX141" s="13" t="s">
        <v>79</v>
      </c>
      <c r="AY141" s="221" t="s">
        <v>149</v>
      </c>
    </row>
    <row r="142" spans="1:65" s="14" customFormat="1" ht="11.25">
      <c r="B142" s="222"/>
      <c r="C142" s="223"/>
      <c r="D142" s="207" t="s">
        <v>159</v>
      </c>
      <c r="E142" s="224" t="s">
        <v>1</v>
      </c>
      <c r="F142" s="225" t="s">
        <v>162</v>
      </c>
      <c r="G142" s="223"/>
      <c r="H142" s="226">
        <v>8.5</v>
      </c>
      <c r="I142" s="227"/>
      <c r="J142" s="223"/>
      <c r="K142" s="223"/>
      <c r="L142" s="228"/>
      <c r="M142" s="229"/>
      <c r="N142" s="230"/>
      <c r="O142" s="230"/>
      <c r="P142" s="230"/>
      <c r="Q142" s="230"/>
      <c r="R142" s="230"/>
      <c r="S142" s="230"/>
      <c r="T142" s="231"/>
      <c r="AT142" s="232" t="s">
        <v>159</v>
      </c>
      <c r="AU142" s="232" t="s">
        <v>88</v>
      </c>
      <c r="AV142" s="14" t="s">
        <v>88</v>
      </c>
      <c r="AW142" s="14" t="s">
        <v>35</v>
      </c>
      <c r="AX142" s="14" t="s">
        <v>79</v>
      </c>
      <c r="AY142" s="232" t="s">
        <v>149</v>
      </c>
    </row>
    <row r="143" spans="1:65" s="15" customFormat="1" ht="11.25">
      <c r="B143" s="233"/>
      <c r="C143" s="234"/>
      <c r="D143" s="207" t="s">
        <v>159</v>
      </c>
      <c r="E143" s="235" t="s">
        <v>1</v>
      </c>
      <c r="F143" s="236" t="s">
        <v>163</v>
      </c>
      <c r="G143" s="234"/>
      <c r="H143" s="237">
        <v>8.5</v>
      </c>
      <c r="I143" s="238"/>
      <c r="J143" s="234"/>
      <c r="K143" s="234"/>
      <c r="L143" s="239"/>
      <c r="M143" s="240"/>
      <c r="N143" s="241"/>
      <c r="O143" s="241"/>
      <c r="P143" s="241"/>
      <c r="Q143" s="241"/>
      <c r="R143" s="241"/>
      <c r="S143" s="241"/>
      <c r="T143" s="242"/>
      <c r="AT143" s="243" t="s">
        <v>159</v>
      </c>
      <c r="AU143" s="243" t="s">
        <v>88</v>
      </c>
      <c r="AV143" s="15" t="s">
        <v>150</v>
      </c>
      <c r="AW143" s="15" t="s">
        <v>35</v>
      </c>
      <c r="AX143" s="15" t="s">
        <v>86</v>
      </c>
      <c r="AY143" s="243" t="s">
        <v>149</v>
      </c>
    </row>
    <row r="144" spans="1:65" s="12" customFormat="1" ht="22.9" customHeight="1">
      <c r="B144" s="177"/>
      <c r="C144" s="178"/>
      <c r="D144" s="179" t="s">
        <v>78</v>
      </c>
      <c r="E144" s="191" t="s">
        <v>164</v>
      </c>
      <c r="F144" s="191" t="s">
        <v>165</v>
      </c>
      <c r="G144" s="178"/>
      <c r="H144" s="178"/>
      <c r="I144" s="181"/>
      <c r="J144" s="192">
        <f>BK144</f>
        <v>0</v>
      </c>
      <c r="K144" s="178"/>
      <c r="L144" s="183"/>
      <c r="M144" s="184"/>
      <c r="N144" s="185"/>
      <c r="O144" s="185"/>
      <c r="P144" s="186">
        <f>SUM(P145:P151)</f>
        <v>0</v>
      </c>
      <c r="Q144" s="185"/>
      <c r="R144" s="186">
        <f>SUM(R145:R151)</f>
        <v>1.2132815099999998</v>
      </c>
      <c r="S144" s="185"/>
      <c r="T144" s="187">
        <f>SUM(T145:T151)</f>
        <v>0</v>
      </c>
      <c r="AR144" s="188" t="s">
        <v>86</v>
      </c>
      <c r="AT144" s="189" t="s">
        <v>78</v>
      </c>
      <c r="AU144" s="189" t="s">
        <v>86</v>
      </c>
      <c r="AY144" s="188" t="s">
        <v>149</v>
      </c>
      <c r="BK144" s="190">
        <f>SUM(BK145:BK151)</f>
        <v>0</v>
      </c>
    </row>
    <row r="145" spans="1:65" s="2" customFormat="1" ht="24.2" customHeight="1">
      <c r="A145" s="35"/>
      <c r="B145" s="36"/>
      <c r="C145" s="193" t="s">
        <v>88</v>
      </c>
      <c r="D145" s="193" t="s">
        <v>152</v>
      </c>
      <c r="E145" s="194" t="s">
        <v>166</v>
      </c>
      <c r="F145" s="195" t="s">
        <v>167</v>
      </c>
      <c r="G145" s="196" t="s">
        <v>168</v>
      </c>
      <c r="H145" s="197">
        <v>0.48299999999999998</v>
      </c>
      <c r="I145" s="198"/>
      <c r="J145" s="199">
        <f>ROUND(I145*H145,2)</f>
        <v>0</v>
      </c>
      <c r="K145" s="200"/>
      <c r="L145" s="40"/>
      <c r="M145" s="201" t="s">
        <v>1</v>
      </c>
      <c r="N145" s="202" t="s">
        <v>44</v>
      </c>
      <c r="O145" s="72"/>
      <c r="P145" s="203">
        <f>O145*H145</f>
        <v>0</v>
      </c>
      <c r="Q145" s="203">
        <v>2.5018699999999998</v>
      </c>
      <c r="R145" s="203">
        <f>Q145*H145</f>
        <v>1.2084032099999999</v>
      </c>
      <c r="S145" s="203">
        <v>0</v>
      </c>
      <c r="T145" s="204">
        <f>S145*H145</f>
        <v>0</v>
      </c>
      <c r="U145" s="35"/>
      <c r="V145" s="35"/>
      <c r="W145" s="35"/>
      <c r="X145" s="35"/>
      <c r="Y145" s="35"/>
      <c r="Z145" s="35"/>
      <c r="AA145" s="35"/>
      <c r="AB145" s="35"/>
      <c r="AC145" s="35"/>
      <c r="AD145" s="35"/>
      <c r="AE145" s="35"/>
      <c r="AR145" s="205" t="s">
        <v>150</v>
      </c>
      <c r="AT145" s="205" t="s">
        <v>152</v>
      </c>
      <c r="AU145" s="205" t="s">
        <v>88</v>
      </c>
      <c r="AY145" s="18" t="s">
        <v>149</v>
      </c>
      <c r="BE145" s="206">
        <f>IF(N145="základní",J145,0)</f>
        <v>0</v>
      </c>
      <c r="BF145" s="206">
        <f>IF(N145="snížená",J145,0)</f>
        <v>0</v>
      </c>
      <c r="BG145" s="206">
        <f>IF(N145="zákl. přenesená",J145,0)</f>
        <v>0</v>
      </c>
      <c r="BH145" s="206">
        <f>IF(N145="sníž. přenesená",J145,0)</f>
        <v>0</v>
      </c>
      <c r="BI145" s="206">
        <f>IF(N145="nulová",J145,0)</f>
        <v>0</v>
      </c>
      <c r="BJ145" s="18" t="s">
        <v>86</v>
      </c>
      <c r="BK145" s="206">
        <f>ROUND(I145*H145,2)</f>
        <v>0</v>
      </c>
      <c r="BL145" s="18" t="s">
        <v>150</v>
      </c>
      <c r="BM145" s="205" t="s">
        <v>169</v>
      </c>
    </row>
    <row r="146" spans="1:65" s="13" customFormat="1" ht="11.25">
      <c r="B146" s="212"/>
      <c r="C146" s="213"/>
      <c r="D146" s="207" t="s">
        <v>159</v>
      </c>
      <c r="E146" s="214" t="s">
        <v>1</v>
      </c>
      <c r="F146" s="215" t="s">
        <v>160</v>
      </c>
      <c r="G146" s="213"/>
      <c r="H146" s="214" t="s">
        <v>1</v>
      </c>
      <c r="I146" s="216"/>
      <c r="J146" s="213"/>
      <c r="K146" s="213"/>
      <c r="L146" s="217"/>
      <c r="M146" s="218"/>
      <c r="N146" s="219"/>
      <c r="O146" s="219"/>
      <c r="P146" s="219"/>
      <c r="Q146" s="219"/>
      <c r="R146" s="219"/>
      <c r="S146" s="219"/>
      <c r="T146" s="220"/>
      <c r="AT146" s="221" t="s">
        <v>159</v>
      </c>
      <c r="AU146" s="221" t="s">
        <v>88</v>
      </c>
      <c r="AV146" s="13" t="s">
        <v>86</v>
      </c>
      <c r="AW146" s="13" t="s">
        <v>35</v>
      </c>
      <c r="AX146" s="13" t="s">
        <v>79</v>
      </c>
      <c r="AY146" s="221" t="s">
        <v>149</v>
      </c>
    </row>
    <row r="147" spans="1:65" s="14" customFormat="1" ht="11.25">
      <c r="B147" s="222"/>
      <c r="C147" s="223"/>
      <c r="D147" s="207" t="s">
        <v>159</v>
      </c>
      <c r="E147" s="224" t="s">
        <v>1</v>
      </c>
      <c r="F147" s="225" t="s">
        <v>170</v>
      </c>
      <c r="G147" s="223"/>
      <c r="H147" s="226">
        <v>0.48299999999999998</v>
      </c>
      <c r="I147" s="227"/>
      <c r="J147" s="223"/>
      <c r="K147" s="223"/>
      <c r="L147" s="228"/>
      <c r="M147" s="229"/>
      <c r="N147" s="230"/>
      <c r="O147" s="230"/>
      <c r="P147" s="230"/>
      <c r="Q147" s="230"/>
      <c r="R147" s="230"/>
      <c r="S147" s="230"/>
      <c r="T147" s="231"/>
      <c r="AT147" s="232" t="s">
        <v>159</v>
      </c>
      <c r="AU147" s="232" t="s">
        <v>88</v>
      </c>
      <c r="AV147" s="14" t="s">
        <v>88</v>
      </c>
      <c r="AW147" s="14" t="s">
        <v>35</v>
      </c>
      <c r="AX147" s="14" t="s">
        <v>79</v>
      </c>
      <c r="AY147" s="232" t="s">
        <v>149</v>
      </c>
    </row>
    <row r="148" spans="1:65" s="15" customFormat="1" ht="11.25">
      <c r="B148" s="233"/>
      <c r="C148" s="234"/>
      <c r="D148" s="207" t="s">
        <v>159</v>
      </c>
      <c r="E148" s="235" t="s">
        <v>1</v>
      </c>
      <c r="F148" s="236" t="s">
        <v>163</v>
      </c>
      <c r="G148" s="234"/>
      <c r="H148" s="237">
        <v>0.48299999999999998</v>
      </c>
      <c r="I148" s="238"/>
      <c r="J148" s="234"/>
      <c r="K148" s="234"/>
      <c r="L148" s="239"/>
      <c r="M148" s="240"/>
      <c r="N148" s="241"/>
      <c r="O148" s="241"/>
      <c r="P148" s="241"/>
      <c r="Q148" s="241"/>
      <c r="R148" s="241"/>
      <c r="S148" s="241"/>
      <c r="T148" s="242"/>
      <c r="AT148" s="243" t="s">
        <v>159</v>
      </c>
      <c r="AU148" s="243" t="s">
        <v>88</v>
      </c>
      <c r="AV148" s="15" t="s">
        <v>150</v>
      </c>
      <c r="AW148" s="15" t="s">
        <v>35</v>
      </c>
      <c r="AX148" s="15" t="s">
        <v>86</v>
      </c>
      <c r="AY148" s="243" t="s">
        <v>149</v>
      </c>
    </row>
    <row r="149" spans="1:65" s="2" customFormat="1" ht="24.2" customHeight="1">
      <c r="A149" s="35"/>
      <c r="B149" s="36"/>
      <c r="C149" s="193" t="s">
        <v>171</v>
      </c>
      <c r="D149" s="193" t="s">
        <v>152</v>
      </c>
      <c r="E149" s="194" t="s">
        <v>172</v>
      </c>
      <c r="F149" s="195" t="s">
        <v>173</v>
      </c>
      <c r="G149" s="196" t="s">
        <v>168</v>
      </c>
      <c r="H149" s="197">
        <v>0.48299999999999998</v>
      </c>
      <c r="I149" s="198"/>
      <c r="J149" s="199">
        <f>ROUND(I149*H149,2)</f>
        <v>0</v>
      </c>
      <c r="K149" s="200"/>
      <c r="L149" s="40"/>
      <c r="M149" s="201" t="s">
        <v>1</v>
      </c>
      <c r="N149" s="202" t="s">
        <v>44</v>
      </c>
      <c r="O149" s="72"/>
      <c r="P149" s="203">
        <f>O149*H149</f>
        <v>0</v>
      </c>
      <c r="Q149" s="203">
        <v>0</v>
      </c>
      <c r="R149" s="203">
        <f>Q149*H149</f>
        <v>0</v>
      </c>
      <c r="S149" s="203">
        <v>0</v>
      </c>
      <c r="T149" s="204">
        <f>S149*H149</f>
        <v>0</v>
      </c>
      <c r="U149" s="35"/>
      <c r="V149" s="35"/>
      <c r="W149" s="35"/>
      <c r="X149" s="35"/>
      <c r="Y149" s="35"/>
      <c r="Z149" s="35"/>
      <c r="AA149" s="35"/>
      <c r="AB149" s="35"/>
      <c r="AC149" s="35"/>
      <c r="AD149" s="35"/>
      <c r="AE149" s="35"/>
      <c r="AR149" s="205" t="s">
        <v>150</v>
      </c>
      <c r="AT149" s="205" t="s">
        <v>152</v>
      </c>
      <c r="AU149" s="205" t="s">
        <v>88</v>
      </c>
      <c r="AY149" s="18" t="s">
        <v>149</v>
      </c>
      <c r="BE149" s="206">
        <f>IF(N149="základní",J149,0)</f>
        <v>0</v>
      </c>
      <c r="BF149" s="206">
        <f>IF(N149="snížená",J149,0)</f>
        <v>0</v>
      </c>
      <c r="BG149" s="206">
        <f>IF(N149="zákl. přenesená",J149,0)</f>
        <v>0</v>
      </c>
      <c r="BH149" s="206">
        <f>IF(N149="sníž. přenesená",J149,0)</f>
        <v>0</v>
      </c>
      <c r="BI149" s="206">
        <f>IF(N149="nulová",J149,0)</f>
        <v>0</v>
      </c>
      <c r="BJ149" s="18" t="s">
        <v>86</v>
      </c>
      <c r="BK149" s="206">
        <f>ROUND(I149*H149,2)</f>
        <v>0</v>
      </c>
      <c r="BL149" s="18" t="s">
        <v>150</v>
      </c>
      <c r="BM149" s="205" t="s">
        <v>174</v>
      </c>
    </row>
    <row r="150" spans="1:65" s="2" customFormat="1" ht="21.75" customHeight="1">
      <c r="A150" s="35"/>
      <c r="B150" s="36"/>
      <c r="C150" s="193" t="s">
        <v>150</v>
      </c>
      <c r="D150" s="193" t="s">
        <v>152</v>
      </c>
      <c r="E150" s="194" t="s">
        <v>175</v>
      </c>
      <c r="F150" s="195" t="s">
        <v>176</v>
      </c>
      <c r="G150" s="196" t="s">
        <v>168</v>
      </c>
      <c r="H150" s="197">
        <v>0.48299999999999998</v>
      </c>
      <c r="I150" s="198"/>
      <c r="J150" s="199">
        <f>ROUND(I150*H150,2)</f>
        <v>0</v>
      </c>
      <c r="K150" s="200"/>
      <c r="L150" s="40"/>
      <c r="M150" s="201" t="s">
        <v>1</v>
      </c>
      <c r="N150" s="202" t="s">
        <v>44</v>
      </c>
      <c r="O150" s="72"/>
      <c r="P150" s="203">
        <f>O150*H150</f>
        <v>0</v>
      </c>
      <c r="Q150" s="203">
        <v>0</v>
      </c>
      <c r="R150" s="203">
        <f>Q150*H150</f>
        <v>0</v>
      </c>
      <c r="S150" s="203">
        <v>0</v>
      </c>
      <c r="T150" s="204">
        <f>S150*H150</f>
        <v>0</v>
      </c>
      <c r="U150" s="35"/>
      <c r="V150" s="35"/>
      <c r="W150" s="35"/>
      <c r="X150" s="35"/>
      <c r="Y150" s="35"/>
      <c r="Z150" s="35"/>
      <c r="AA150" s="35"/>
      <c r="AB150" s="35"/>
      <c r="AC150" s="35"/>
      <c r="AD150" s="35"/>
      <c r="AE150" s="35"/>
      <c r="AR150" s="205" t="s">
        <v>150</v>
      </c>
      <c r="AT150" s="205" t="s">
        <v>152</v>
      </c>
      <c r="AU150" s="205" t="s">
        <v>88</v>
      </c>
      <c r="AY150" s="18" t="s">
        <v>149</v>
      </c>
      <c r="BE150" s="206">
        <f>IF(N150="základní",J150,0)</f>
        <v>0</v>
      </c>
      <c r="BF150" s="206">
        <f>IF(N150="snížená",J150,0)</f>
        <v>0</v>
      </c>
      <c r="BG150" s="206">
        <f>IF(N150="zákl. přenesená",J150,0)</f>
        <v>0</v>
      </c>
      <c r="BH150" s="206">
        <f>IF(N150="sníž. přenesená",J150,0)</f>
        <v>0</v>
      </c>
      <c r="BI150" s="206">
        <f>IF(N150="nulová",J150,0)</f>
        <v>0</v>
      </c>
      <c r="BJ150" s="18" t="s">
        <v>86</v>
      </c>
      <c r="BK150" s="206">
        <f>ROUND(I150*H150,2)</f>
        <v>0</v>
      </c>
      <c r="BL150" s="18" t="s">
        <v>150</v>
      </c>
      <c r="BM150" s="205" t="s">
        <v>177</v>
      </c>
    </row>
    <row r="151" spans="1:65" s="2" customFormat="1" ht="24.2" customHeight="1">
      <c r="A151" s="35"/>
      <c r="B151" s="36"/>
      <c r="C151" s="193" t="s">
        <v>178</v>
      </c>
      <c r="D151" s="193" t="s">
        <v>152</v>
      </c>
      <c r="E151" s="194" t="s">
        <v>179</v>
      </c>
      <c r="F151" s="195" t="s">
        <v>180</v>
      </c>
      <c r="G151" s="196" t="s">
        <v>168</v>
      </c>
      <c r="H151" s="197">
        <v>0.48299999999999998</v>
      </c>
      <c r="I151" s="198"/>
      <c r="J151" s="199">
        <f>ROUND(I151*H151,2)</f>
        <v>0</v>
      </c>
      <c r="K151" s="200"/>
      <c r="L151" s="40"/>
      <c r="M151" s="201" t="s">
        <v>1</v>
      </c>
      <c r="N151" s="202" t="s">
        <v>44</v>
      </c>
      <c r="O151" s="72"/>
      <c r="P151" s="203">
        <f>O151*H151</f>
        <v>0</v>
      </c>
      <c r="Q151" s="203">
        <v>1.01E-2</v>
      </c>
      <c r="R151" s="203">
        <f>Q151*H151</f>
        <v>4.8782999999999995E-3</v>
      </c>
      <c r="S151" s="203">
        <v>0</v>
      </c>
      <c r="T151" s="204">
        <f>S151*H151</f>
        <v>0</v>
      </c>
      <c r="U151" s="35"/>
      <c r="V151" s="35"/>
      <c r="W151" s="35"/>
      <c r="X151" s="35"/>
      <c r="Y151" s="35"/>
      <c r="Z151" s="35"/>
      <c r="AA151" s="35"/>
      <c r="AB151" s="35"/>
      <c r="AC151" s="35"/>
      <c r="AD151" s="35"/>
      <c r="AE151" s="35"/>
      <c r="AR151" s="205" t="s">
        <v>150</v>
      </c>
      <c r="AT151" s="205" t="s">
        <v>152</v>
      </c>
      <c r="AU151" s="205" t="s">
        <v>88</v>
      </c>
      <c r="AY151" s="18" t="s">
        <v>149</v>
      </c>
      <c r="BE151" s="206">
        <f>IF(N151="základní",J151,0)</f>
        <v>0</v>
      </c>
      <c r="BF151" s="206">
        <f>IF(N151="snížená",J151,0)</f>
        <v>0</v>
      </c>
      <c r="BG151" s="206">
        <f>IF(N151="zákl. přenesená",J151,0)</f>
        <v>0</v>
      </c>
      <c r="BH151" s="206">
        <f>IF(N151="sníž. přenesená",J151,0)</f>
        <v>0</v>
      </c>
      <c r="BI151" s="206">
        <f>IF(N151="nulová",J151,0)</f>
        <v>0</v>
      </c>
      <c r="BJ151" s="18" t="s">
        <v>86</v>
      </c>
      <c r="BK151" s="206">
        <f>ROUND(I151*H151,2)</f>
        <v>0</v>
      </c>
      <c r="BL151" s="18" t="s">
        <v>150</v>
      </c>
      <c r="BM151" s="205" t="s">
        <v>181</v>
      </c>
    </row>
    <row r="152" spans="1:65" s="12" customFormat="1" ht="22.9" customHeight="1">
      <c r="B152" s="177"/>
      <c r="C152" s="178"/>
      <c r="D152" s="179" t="s">
        <v>78</v>
      </c>
      <c r="E152" s="191" t="s">
        <v>182</v>
      </c>
      <c r="F152" s="191" t="s">
        <v>183</v>
      </c>
      <c r="G152" s="178"/>
      <c r="H152" s="178"/>
      <c r="I152" s="181"/>
      <c r="J152" s="192">
        <f>BK152</f>
        <v>0</v>
      </c>
      <c r="K152" s="178"/>
      <c r="L152" s="183"/>
      <c r="M152" s="184"/>
      <c r="N152" s="185"/>
      <c r="O152" s="185"/>
      <c r="P152" s="186">
        <f>SUM(P153:P190)</f>
        <v>0</v>
      </c>
      <c r="Q152" s="185"/>
      <c r="R152" s="186">
        <f>SUM(R153:R190)</f>
        <v>4.8200000000000005E-3</v>
      </c>
      <c r="S152" s="185"/>
      <c r="T152" s="187">
        <f>SUM(T153:T190)</f>
        <v>1.198296</v>
      </c>
      <c r="AR152" s="188" t="s">
        <v>86</v>
      </c>
      <c r="AT152" s="189" t="s">
        <v>78</v>
      </c>
      <c r="AU152" s="189" t="s">
        <v>86</v>
      </c>
      <c r="AY152" s="188" t="s">
        <v>149</v>
      </c>
      <c r="BK152" s="190">
        <f>SUM(BK153:BK190)</f>
        <v>0</v>
      </c>
    </row>
    <row r="153" spans="1:65" s="2" customFormat="1" ht="24.2" customHeight="1">
      <c r="A153" s="35"/>
      <c r="B153" s="36"/>
      <c r="C153" s="193" t="s">
        <v>164</v>
      </c>
      <c r="D153" s="193" t="s">
        <v>152</v>
      </c>
      <c r="E153" s="194" t="s">
        <v>184</v>
      </c>
      <c r="F153" s="195" t="s">
        <v>185</v>
      </c>
      <c r="G153" s="196" t="s">
        <v>186</v>
      </c>
      <c r="H153" s="197">
        <v>120.5</v>
      </c>
      <c r="I153" s="198"/>
      <c r="J153" s="199">
        <f>ROUND(I153*H153,2)</f>
        <v>0</v>
      </c>
      <c r="K153" s="200"/>
      <c r="L153" s="40"/>
      <c r="M153" s="201" t="s">
        <v>1</v>
      </c>
      <c r="N153" s="202" t="s">
        <v>44</v>
      </c>
      <c r="O153" s="72"/>
      <c r="P153" s="203">
        <f>O153*H153</f>
        <v>0</v>
      </c>
      <c r="Q153" s="203">
        <v>4.0000000000000003E-5</v>
      </c>
      <c r="R153" s="203">
        <f>Q153*H153</f>
        <v>4.8200000000000005E-3</v>
      </c>
      <c r="S153" s="203">
        <v>0</v>
      </c>
      <c r="T153" s="204">
        <f>S153*H153</f>
        <v>0</v>
      </c>
      <c r="U153" s="35"/>
      <c r="V153" s="35"/>
      <c r="W153" s="35"/>
      <c r="X153" s="35"/>
      <c r="Y153" s="35"/>
      <c r="Z153" s="35"/>
      <c r="AA153" s="35"/>
      <c r="AB153" s="35"/>
      <c r="AC153" s="35"/>
      <c r="AD153" s="35"/>
      <c r="AE153" s="35"/>
      <c r="AR153" s="205" t="s">
        <v>150</v>
      </c>
      <c r="AT153" s="205" t="s">
        <v>152</v>
      </c>
      <c r="AU153" s="205" t="s">
        <v>88</v>
      </c>
      <c r="AY153" s="18" t="s">
        <v>149</v>
      </c>
      <c r="BE153" s="206">
        <f>IF(N153="základní",J153,0)</f>
        <v>0</v>
      </c>
      <c r="BF153" s="206">
        <f>IF(N153="snížená",J153,0)</f>
        <v>0</v>
      </c>
      <c r="BG153" s="206">
        <f>IF(N153="zákl. přenesená",J153,0)</f>
        <v>0</v>
      </c>
      <c r="BH153" s="206">
        <f>IF(N153="sníž. přenesená",J153,0)</f>
        <v>0</v>
      </c>
      <c r="BI153" s="206">
        <f>IF(N153="nulová",J153,0)</f>
        <v>0</v>
      </c>
      <c r="BJ153" s="18" t="s">
        <v>86</v>
      </c>
      <c r="BK153" s="206">
        <f>ROUND(I153*H153,2)</f>
        <v>0</v>
      </c>
      <c r="BL153" s="18" t="s">
        <v>150</v>
      </c>
      <c r="BM153" s="205" t="s">
        <v>187</v>
      </c>
    </row>
    <row r="154" spans="1:65" s="13" customFormat="1" ht="11.25">
      <c r="B154" s="212"/>
      <c r="C154" s="213"/>
      <c r="D154" s="207" t="s">
        <v>159</v>
      </c>
      <c r="E154" s="214" t="s">
        <v>1</v>
      </c>
      <c r="F154" s="215" t="s">
        <v>160</v>
      </c>
      <c r="G154" s="213"/>
      <c r="H154" s="214" t="s">
        <v>1</v>
      </c>
      <c r="I154" s="216"/>
      <c r="J154" s="213"/>
      <c r="K154" s="213"/>
      <c r="L154" s="217"/>
      <c r="M154" s="218"/>
      <c r="N154" s="219"/>
      <c r="O154" s="219"/>
      <c r="P154" s="219"/>
      <c r="Q154" s="219"/>
      <c r="R154" s="219"/>
      <c r="S154" s="219"/>
      <c r="T154" s="220"/>
      <c r="AT154" s="221" t="s">
        <v>159</v>
      </c>
      <c r="AU154" s="221" t="s">
        <v>88</v>
      </c>
      <c r="AV154" s="13" t="s">
        <v>86</v>
      </c>
      <c r="AW154" s="13" t="s">
        <v>35</v>
      </c>
      <c r="AX154" s="13" t="s">
        <v>79</v>
      </c>
      <c r="AY154" s="221" t="s">
        <v>149</v>
      </c>
    </row>
    <row r="155" spans="1:65" s="14" customFormat="1" ht="11.25">
      <c r="B155" s="222"/>
      <c r="C155" s="223"/>
      <c r="D155" s="207" t="s">
        <v>159</v>
      </c>
      <c r="E155" s="224" t="s">
        <v>1</v>
      </c>
      <c r="F155" s="225" t="s">
        <v>188</v>
      </c>
      <c r="G155" s="223"/>
      <c r="H155" s="226">
        <v>58</v>
      </c>
      <c r="I155" s="227"/>
      <c r="J155" s="223"/>
      <c r="K155" s="223"/>
      <c r="L155" s="228"/>
      <c r="M155" s="229"/>
      <c r="N155" s="230"/>
      <c r="O155" s="230"/>
      <c r="P155" s="230"/>
      <c r="Q155" s="230"/>
      <c r="R155" s="230"/>
      <c r="S155" s="230"/>
      <c r="T155" s="231"/>
      <c r="AT155" s="232" t="s">
        <v>159</v>
      </c>
      <c r="AU155" s="232" t="s">
        <v>88</v>
      </c>
      <c r="AV155" s="14" t="s">
        <v>88</v>
      </c>
      <c r="AW155" s="14" t="s">
        <v>35</v>
      </c>
      <c r="AX155" s="14" t="s">
        <v>79</v>
      </c>
      <c r="AY155" s="232" t="s">
        <v>149</v>
      </c>
    </row>
    <row r="156" spans="1:65" s="14" customFormat="1" ht="11.25">
      <c r="B156" s="222"/>
      <c r="C156" s="223"/>
      <c r="D156" s="207" t="s">
        <v>159</v>
      </c>
      <c r="E156" s="224" t="s">
        <v>1</v>
      </c>
      <c r="F156" s="225" t="s">
        <v>189</v>
      </c>
      <c r="G156" s="223"/>
      <c r="H156" s="226">
        <v>6.1</v>
      </c>
      <c r="I156" s="227"/>
      <c r="J156" s="223"/>
      <c r="K156" s="223"/>
      <c r="L156" s="228"/>
      <c r="M156" s="229"/>
      <c r="N156" s="230"/>
      <c r="O156" s="230"/>
      <c r="P156" s="230"/>
      <c r="Q156" s="230"/>
      <c r="R156" s="230"/>
      <c r="S156" s="230"/>
      <c r="T156" s="231"/>
      <c r="AT156" s="232" t="s">
        <v>159</v>
      </c>
      <c r="AU156" s="232" t="s">
        <v>88</v>
      </c>
      <c r="AV156" s="14" t="s">
        <v>88</v>
      </c>
      <c r="AW156" s="14" t="s">
        <v>35</v>
      </c>
      <c r="AX156" s="14" t="s">
        <v>79</v>
      </c>
      <c r="AY156" s="232" t="s">
        <v>149</v>
      </c>
    </row>
    <row r="157" spans="1:65" s="14" customFormat="1" ht="11.25">
      <c r="B157" s="222"/>
      <c r="C157" s="223"/>
      <c r="D157" s="207" t="s">
        <v>159</v>
      </c>
      <c r="E157" s="224" t="s">
        <v>1</v>
      </c>
      <c r="F157" s="225" t="s">
        <v>190</v>
      </c>
      <c r="G157" s="223"/>
      <c r="H157" s="226">
        <v>33.5</v>
      </c>
      <c r="I157" s="227"/>
      <c r="J157" s="223"/>
      <c r="K157" s="223"/>
      <c r="L157" s="228"/>
      <c r="M157" s="229"/>
      <c r="N157" s="230"/>
      <c r="O157" s="230"/>
      <c r="P157" s="230"/>
      <c r="Q157" s="230"/>
      <c r="R157" s="230"/>
      <c r="S157" s="230"/>
      <c r="T157" s="231"/>
      <c r="AT157" s="232" t="s">
        <v>159</v>
      </c>
      <c r="AU157" s="232" t="s">
        <v>88</v>
      </c>
      <c r="AV157" s="14" t="s">
        <v>88</v>
      </c>
      <c r="AW157" s="14" t="s">
        <v>35</v>
      </c>
      <c r="AX157" s="14" t="s">
        <v>79</v>
      </c>
      <c r="AY157" s="232" t="s">
        <v>149</v>
      </c>
    </row>
    <row r="158" spans="1:65" s="14" customFormat="1" ht="11.25">
      <c r="B158" s="222"/>
      <c r="C158" s="223"/>
      <c r="D158" s="207" t="s">
        <v>159</v>
      </c>
      <c r="E158" s="224" t="s">
        <v>1</v>
      </c>
      <c r="F158" s="225" t="s">
        <v>191</v>
      </c>
      <c r="G158" s="223"/>
      <c r="H158" s="226">
        <v>5.4</v>
      </c>
      <c r="I158" s="227"/>
      <c r="J158" s="223"/>
      <c r="K158" s="223"/>
      <c r="L158" s="228"/>
      <c r="M158" s="229"/>
      <c r="N158" s="230"/>
      <c r="O158" s="230"/>
      <c r="P158" s="230"/>
      <c r="Q158" s="230"/>
      <c r="R158" s="230"/>
      <c r="S158" s="230"/>
      <c r="T158" s="231"/>
      <c r="AT158" s="232" t="s">
        <v>159</v>
      </c>
      <c r="AU158" s="232" t="s">
        <v>88</v>
      </c>
      <c r="AV158" s="14" t="s">
        <v>88</v>
      </c>
      <c r="AW158" s="14" t="s">
        <v>35</v>
      </c>
      <c r="AX158" s="14" t="s">
        <v>79</v>
      </c>
      <c r="AY158" s="232" t="s">
        <v>149</v>
      </c>
    </row>
    <row r="159" spans="1:65" s="14" customFormat="1" ht="11.25">
      <c r="B159" s="222"/>
      <c r="C159" s="223"/>
      <c r="D159" s="207" t="s">
        <v>159</v>
      </c>
      <c r="E159" s="224" t="s">
        <v>1</v>
      </c>
      <c r="F159" s="225" t="s">
        <v>192</v>
      </c>
      <c r="G159" s="223"/>
      <c r="H159" s="226">
        <v>17.5</v>
      </c>
      <c r="I159" s="227"/>
      <c r="J159" s="223"/>
      <c r="K159" s="223"/>
      <c r="L159" s="228"/>
      <c r="M159" s="229"/>
      <c r="N159" s="230"/>
      <c r="O159" s="230"/>
      <c r="P159" s="230"/>
      <c r="Q159" s="230"/>
      <c r="R159" s="230"/>
      <c r="S159" s="230"/>
      <c r="T159" s="231"/>
      <c r="AT159" s="232" t="s">
        <v>159</v>
      </c>
      <c r="AU159" s="232" t="s">
        <v>88</v>
      </c>
      <c r="AV159" s="14" t="s">
        <v>88</v>
      </c>
      <c r="AW159" s="14" t="s">
        <v>35</v>
      </c>
      <c r="AX159" s="14" t="s">
        <v>79</v>
      </c>
      <c r="AY159" s="232" t="s">
        <v>149</v>
      </c>
    </row>
    <row r="160" spans="1:65" s="15" customFormat="1" ht="11.25">
      <c r="B160" s="233"/>
      <c r="C160" s="234"/>
      <c r="D160" s="207" t="s">
        <v>159</v>
      </c>
      <c r="E160" s="235" t="s">
        <v>1</v>
      </c>
      <c r="F160" s="236" t="s">
        <v>163</v>
      </c>
      <c r="G160" s="234"/>
      <c r="H160" s="237">
        <v>120.5</v>
      </c>
      <c r="I160" s="238"/>
      <c r="J160" s="234"/>
      <c r="K160" s="234"/>
      <c r="L160" s="239"/>
      <c r="M160" s="240"/>
      <c r="N160" s="241"/>
      <c r="O160" s="241"/>
      <c r="P160" s="241"/>
      <c r="Q160" s="241"/>
      <c r="R160" s="241"/>
      <c r="S160" s="241"/>
      <c r="T160" s="242"/>
      <c r="AT160" s="243" t="s">
        <v>159</v>
      </c>
      <c r="AU160" s="243" t="s">
        <v>88</v>
      </c>
      <c r="AV160" s="15" t="s">
        <v>150</v>
      </c>
      <c r="AW160" s="15" t="s">
        <v>35</v>
      </c>
      <c r="AX160" s="15" t="s">
        <v>86</v>
      </c>
      <c r="AY160" s="243" t="s">
        <v>149</v>
      </c>
    </row>
    <row r="161" spans="1:65" s="2" customFormat="1" ht="37.9" customHeight="1">
      <c r="A161" s="35"/>
      <c r="B161" s="36"/>
      <c r="C161" s="193" t="s">
        <v>193</v>
      </c>
      <c r="D161" s="193" t="s">
        <v>152</v>
      </c>
      <c r="E161" s="194" t="s">
        <v>194</v>
      </c>
      <c r="F161" s="195" t="s">
        <v>195</v>
      </c>
      <c r="G161" s="196" t="s">
        <v>168</v>
      </c>
      <c r="H161" s="197">
        <v>5.0999999999999997E-2</v>
      </c>
      <c r="I161" s="198"/>
      <c r="J161" s="199">
        <f>ROUND(I161*H161,2)</f>
        <v>0</v>
      </c>
      <c r="K161" s="200"/>
      <c r="L161" s="40"/>
      <c r="M161" s="201" t="s">
        <v>1</v>
      </c>
      <c r="N161" s="202" t="s">
        <v>44</v>
      </c>
      <c r="O161" s="72"/>
      <c r="P161" s="203">
        <f>O161*H161</f>
        <v>0</v>
      </c>
      <c r="Q161" s="203">
        <v>0</v>
      </c>
      <c r="R161" s="203">
        <f>Q161*H161</f>
        <v>0</v>
      </c>
      <c r="S161" s="203">
        <v>2.2000000000000002</v>
      </c>
      <c r="T161" s="204">
        <f>S161*H161</f>
        <v>0.11220000000000001</v>
      </c>
      <c r="U161" s="35"/>
      <c r="V161" s="35"/>
      <c r="W161" s="35"/>
      <c r="X161" s="35"/>
      <c r="Y161" s="35"/>
      <c r="Z161" s="35"/>
      <c r="AA161" s="35"/>
      <c r="AB161" s="35"/>
      <c r="AC161" s="35"/>
      <c r="AD161" s="35"/>
      <c r="AE161" s="35"/>
      <c r="AR161" s="205" t="s">
        <v>150</v>
      </c>
      <c r="AT161" s="205" t="s">
        <v>152</v>
      </c>
      <c r="AU161" s="205" t="s">
        <v>88</v>
      </c>
      <c r="AY161" s="18" t="s">
        <v>149</v>
      </c>
      <c r="BE161" s="206">
        <f>IF(N161="základní",J161,0)</f>
        <v>0</v>
      </c>
      <c r="BF161" s="206">
        <f>IF(N161="snížená",J161,0)</f>
        <v>0</v>
      </c>
      <c r="BG161" s="206">
        <f>IF(N161="zákl. přenesená",J161,0)</f>
        <v>0</v>
      </c>
      <c r="BH161" s="206">
        <f>IF(N161="sníž. přenesená",J161,0)</f>
        <v>0</v>
      </c>
      <c r="BI161" s="206">
        <f>IF(N161="nulová",J161,0)</f>
        <v>0</v>
      </c>
      <c r="BJ161" s="18" t="s">
        <v>86</v>
      </c>
      <c r="BK161" s="206">
        <f>ROUND(I161*H161,2)</f>
        <v>0</v>
      </c>
      <c r="BL161" s="18" t="s">
        <v>150</v>
      </c>
      <c r="BM161" s="205" t="s">
        <v>196</v>
      </c>
    </row>
    <row r="162" spans="1:65" s="13" customFormat="1" ht="11.25">
      <c r="B162" s="212"/>
      <c r="C162" s="213"/>
      <c r="D162" s="207" t="s">
        <v>159</v>
      </c>
      <c r="E162" s="214" t="s">
        <v>1</v>
      </c>
      <c r="F162" s="215" t="s">
        <v>197</v>
      </c>
      <c r="G162" s="213"/>
      <c r="H162" s="214" t="s">
        <v>1</v>
      </c>
      <c r="I162" s="216"/>
      <c r="J162" s="213"/>
      <c r="K162" s="213"/>
      <c r="L162" s="217"/>
      <c r="M162" s="218"/>
      <c r="N162" s="219"/>
      <c r="O162" s="219"/>
      <c r="P162" s="219"/>
      <c r="Q162" s="219"/>
      <c r="R162" s="219"/>
      <c r="S162" s="219"/>
      <c r="T162" s="220"/>
      <c r="AT162" s="221" t="s">
        <v>159</v>
      </c>
      <c r="AU162" s="221" t="s">
        <v>88</v>
      </c>
      <c r="AV162" s="13" t="s">
        <v>86</v>
      </c>
      <c r="AW162" s="13" t="s">
        <v>35</v>
      </c>
      <c r="AX162" s="13" t="s">
        <v>79</v>
      </c>
      <c r="AY162" s="221" t="s">
        <v>149</v>
      </c>
    </row>
    <row r="163" spans="1:65" s="13" customFormat="1" ht="11.25">
      <c r="B163" s="212"/>
      <c r="C163" s="213"/>
      <c r="D163" s="207" t="s">
        <v>159</v>
      </c>
      <c r="E163" s="214" t="s">
        <v>1</v>
      </c>
      <c r="F163" s="215" t="s">
        <v>198</v>
      </c>
      <c r="G163" s="213"/>
      <c r="H163" s="214" t="s">
        <v>1</v>
      </c>
      <c r="I163" s="216"/>
      <c r="J163" s="213"/>
      <c r="K163" s="213"/>
      <c r="L163" s="217"/>
      <c r="M163" s="218"/>
      <c r="N163" s="219"/>
      <c r="O163" s="219"/>
      <c r="P163" s="219"/>
      <c r="Q163" s="219"/>
      <c r="R163" s="219"/>
      <c r="S163" s="219"/>
      <c r="T163" s="220"/>
      <c r="AT163" s="221" t="s">
        <v>159</v>
      </c>
      <c r="AU163" s="221" t="s">
        <v>88</v>
      </c>
      <c r="AV163" s="13" t="s">
        <v>86</v>
      </c>
      <c r="AW163" s="13" t="s">
        <v>35</v>
      </c>
      <c r="AX163" s="13" t="s">
        <v>79</v>
      </c>
      <c r="AY163" s="221" t="s">
        <v>149</v>
      </c>
    </row>
    <row r="164" spans="1:65" s="14" customFormat="1" ht="11.25">
      <c r="B164" s="222"/>
      <c r="C164" s="223"/>
      <c r="D164" s="207" t="s">
        <v>159</v>
      </c>
      <c r="E164" s="224" t="s">
        <v>1</v>
      </c>
      <c r="F164" s="225" t="s">
        <v>199</v>
      </c>
      <c r="G164" s="223"/>
      <c r="H164" s="226">
        <v>5.0999999999999997E-2</v>
      </c>
      <c r="I164" s="227"/>
      <c r="J164" s="223"/>
      <c r="K164" s="223"/>
      <c r="L164" s="228"/>
      <c r="M164" s="229"/>
      <c r="N164" s="230"/>
      <c r="O164" s="230"/>
      <c r="P164" s="230"/>
      <c r="Q164" s="230"/>
      <c r="R164" s="230"/>
      <c r="S164" s="230"/>
      <c r="T164" s="231"/>
      <c r="AT164" s="232" t="s">
        <v>159</v>
      </c>
      <c r="AU164" s="232" t="s">
        <v>88</v>
      </c>
      <c r="AV164" s="14" t="s">
        <v>88</v>
      </c>
      <c r="AW164" s="14" t="s">
        <v>35</v>
      </c>
      <c r="AX164" s="14" t="s">
        <v>79</v>
      </c>
      <c r="AY164" s="232" t="s">
        <v>149</v>
      </c>
    </row>
    <row r="165" spans="1:65" s="16" customFormat="1" ht="11.25">
      <c r="B165" s="244"/>
      <c r="C165" s="245"/>
      <c r="D165" s="207" t="s">
        <v>159</v>
      </c>
      <c r="E165" s="246" t="s">
        <v>1</v>
      </c>
      <c r="F165" s="247" t="s">
        <v>200</v>
      </c>
      <c r="G165" s="245"/>
      <c r="H165" s="248">
        <v>5.0999999999999997E-2</v>
      </c>
      <c r="I165" s="249"/>
      <c r="J165" s="245"/>
      <c r="K165" s="245"/>
      <c r="L165" s="250"/>
      <c r="M165" s="251"/>
      <c r="N165" s="252"/>
      <c r="O165" s="252"/>
      <c r="P165" s="252"/>
      <c r="Q165" s="252"/>
      <c r="R165" s="252"/>
      <c r="S165" s="252"/>
      <c r="T165" s="253"/>
      <c r="AT165" s="254" t="s">
        <v>159</v>
      </c>
      <c r="AU165" s="254" t="s">
        <v>88</v>
      </c>
      <c r="AV165" s="16" t="s">
        <v>171</v>
      </c>
      <c r="AW165" s="16" t="s">
        <v>35</v>
      </c>
      <c r="AX165" s="16" t="s">
        <v>79</v>
      </c>
      <c r="AY165" s="254" t="s">
        <v>149</v>
      </c>
    </row>
    <row r="166" spans="1:65" s="15" customFormat="1" ht="11.25">
      <c r="B166" s="233"/>
      <c r="C166" s="234"/>
      <c r="D166" s="207" t="s">
        <v>159</v>
      </c>
      <c r="E166" s="235" t="s">
        <v>1</v>
      </c>
      <c r="F166" s="236" t="s">
        <v>163</v>
      </c>
      <c r="G166" s="234"/>
      <c r="H166" s="237">
        <v>5.0999999999999997E-2</v>
      </c>
      <c r="I166" s="238"/>
      <c r="J166" s="234"/>
      <c r="K166" s="234"/>
      <c r="L166" s="239"/>
      <c r="M166" s="240"/>
      <c r="N166" s="241"/>
      <c r="O166" s="241"/>
      <c r="P166" s="241"/>
      <c r="Q166" s="241"/>
      <c r="R166" s="241"/>
      <c r="S166" s="241"/>
      <c r="T166" s="242"/>
      <c r="AT166" s="243" t="s">
        <v>159</v>
      </c>
      <c r="AU166" s="243" t="s">
        <v>88</v>
      </c>
      <c r="AV166" s="15" t="s">
        <v>150</v>
      </c>
      <c r="AW166" s="15" t="s">
        <v>35</v>
      </c>
      <c r="AX166" s="15" t="s">
        <v>86</v>
      </c>
      <c r="AY166" s="243" t="s">
        <v>149</v>
      </c>
    </row>
    <row r="167" spans="1:65" s="2" customFormat="1" ht="37.9" customHeight="1">
      <c r="A167" s="35"/>
      <c r="B167" s="36"/>
      <c r="C167" s="193" t="s">
        <v>201</v>
      </c>
      <c r="D167" s="193" t="s">
        <v>152</v>
      </c>
      <c r="E167" s="194" t="s">
        <v>202</v>
      </c>
      <c r="F167" s="195" t="s">
        <v>203</v>
      </c>
      <c r="G167" s="196" t="s">
        <v>168</v>
      </c>
      <c r="H167" s="197">
        <v>0.48299999999999998</v>
      </c>
      <c r="I167" s="198"/>
      <c r="J167" s="199">
        <f>ROUND(I167*H167,2)</f>
        <v>0</v>
      </c>
      <c r="K167" s="200"/>
      <c r="L167" s="40"/>
      <c r="M167" s="201" t="s">
        <v>1</v>
      </c>
      <c r="N167" s="202" t="s">
        <v>44</v>
      </c>
      <c r="O167" s="72"/>
      <c r="P167" s="203">
        <f>O167*H167</f>
        <v>0</v>
      </c>
      <c r="Q167" s="203">
        <v>0</v>
      </c>
      <c r="R167" s="203">
        <f>Q167*H167</f>
        <v>0</v>
      </c>
      <c r="S167" s="203">
        <v>2.2000000000000002</v>
      </c>
      <c r="T167" s="204">
        <f>S167*H167</f>
        <v>1.0626</v>
      </c>
      <c r="U167" s="35"/>
      <c r="V167" s="35"/>
      <c r="W167" s="35"/>
      <c r="X167" s="35"/>
      <c r="Y167" s="35"/>
      <c r="Z167" s="35"/>
      <c r="AA167" s="35"/>
      <c r="AB167" s="35"/>
      <c r="AC167" s="35"/>
      <c r="AD167" s="35"/>
      <c r="AE167" s="35"/>
      <c r="AR167" s="205" t="s">
        <v>150</v>
      </c>
      <c r="AT167" s="205" t="s">
        <v>152</v>
      </c>
      <c r="AU167" s="205" t="s">
        <v>88</v>
      </c>
      <c r="AY167" s="18" t="s">
        <v>149</v>
      </c>
      <c r="BE167" s="206">
        <f>IF(N167="základní",J167,0)</f>
        <v>0</v>
      </c>
      <c r="BF167" s="206">
        <f>IF(N167="snížená",J167,0)</f>
        <v>0</v>
      </c>
      <c r="BG167" s="206">
        <f>IF(N167="zákl. přenesená",J167,0)</f>
        <v>0</v>
      </c>
      <c r="BH167" s="206">
        <f>IF(N167="sníž. přenesená",J167,0)</f>
        <v>0</v>
      </c>
      <c r="BI167" s="206">
        <f>IF(N167="nulová",J167,0)</f>
        <v>0</v>
      </c>
      <c r="BJ167" s="18" t="s">
        <v>86</v>
      </c>
      <c r="BK167" s="206">
        <f>ROUND(I167*H167,2)</f>
        <v>0</v>
      </c>
      <c r="BL167" s="18" t="s">
        <v>150</v>
      </c>
      <c r="BM167" s="205" t="s">
        <v>204</v>
      </c>
    </row>
    <row r="168" spans="1:65" s="13" customFormat="1" ht="11.25">
      <c r="B168" s="212"/>
      <c r="C168" s="213"/>
      <c r="D168" s="207" t="s">
        <v>159</v>
      </c>
      <c r="E168" s="214" t="s">
        <v>1</v>
      </c>
      <c r="F168" s="215" t="s">
        <v>197</v>
      </c>
      <c r="G168" s="213"/>
      <c r="H168" s="214" t="s">
        <v>1</v>
      </c>
      <c r="I168" s="216"/>
      <c r="J168" s="213"/>
      <c r="K168" s="213"/>
      <c r="L168" s="217"/>
      <c r="M168" s="218"/>
      <c r="N168" s="219"/>
      <c r="O168" s="219"/>
      <c r="P168" s="219"/>
      <c r="Q168" s="219"/>
      <c r="R168" s="219"/>
      <c r="S168" s="219"/>
      <c r="T168" s="220"/>
      <c r="AT168" s="221" t="s">
        <v>159</v>
      </c>
      <c r="AU168" s="221" t="s">
        <v>88</v>
      </c>
      <c r="AV168" s="13" t="s">
        <v>86</v>
      </c>
      <c r="AW168" s="13" t="s">
        <v>35</v>
      </c>
      <c r="AX168" s="13" t="s">
        <v>79</v>
      </c>
      <c r="AY168" s="221" t="s">
        <v>149</v>
      </c>
    </row>
    <row r="169" spans="1:65" s="13" customFormat="1" ht="11.25">
      <c r="B169" s="212"/>
      <c r="C169" s="213"/>
      <c r="D169" s="207" t="s">
        <v>159</v>
      </c>
      <c r="E169" s="214" t="s">
        <v>1</v>
      </c>
      <c r="F169" s="215" t="s">
        <v>205</v>
      </c>
      <c r="G169" s="213"/>
      <c r="H169" s="214" t="s">
        <v>1</v>
      </c>
      <c r="I169" s="216"/>
      <c r="J169" s="213"/>
      <c r="K169" s="213"/>
      <c r="L169" s="217"/>
      <c r="M169" s="218"/>
      <c r="N169" s="219"/>
      <c r="O169" s="219"/>
      <c r="P169" s="219"/>
      <c r="Q169" s="219"/>
      <c r="R169" s="219"/>
      <c r="S169" s="219"/>
      <c r="T169" s="220"/>
      <c r="AT169" s="221" t="s">
        <v>159</v>
      </c>
      <c r="AU169" s="221" t="s">
        <v>88</v>
      </c>
      <c r="AV169" s="13" t="s">
        <v>86</v>
      </c>
      <c r="AW169" s="13" t="s">
        <v>35</v>
      </c>
      <c r="AX169" s="13" t="s">
        <v>79</v>
      </c>
      <c r="AY169" s="221" t="s">
        <v>149</v>
      </c>
    </row>
    <row r="170" spans="1:65" s="14" customFormat="1" ht="11.25">
      <c r="B170" s="222"/>
      <c r="C170" s="223"/>
      <c r="D170" s="207" t="s">
        <v>159</v>
      </c>
      <c r="E170" s="224" t="s">
        <v>1</v>
      </c>
      <c r="F170" s="225" t="s">
        <v>170</v>
      </c>
      <c r="G170" s="223"/>
      <c r="H170" s="226">
        <v>0.48299999999999998</v>
      </c>
      <c r="I170" s="227"/>
      <c r="J170" s="223"/>
      <c r="K170" s="223"/>
      <c r="L170" s="228"/>
      <c r="M170" s="229"/>
      <c r="N170" s="230"/>
      <c r="O170" s="230"/>
      <c r="P170" s="230"/>
      <c r="Q170" s="230"/>
      <c r="R170" s="230"/>
      <c r="S170" s="230"/>
      <c r="T170" s="231"/>
      <c r="AT170" s="232" t="s">
        <v>159</v>
      </c>
      <c r="AU170" s="232" t="s">
        <v>88</v>
      </c>
      <c r="AV170" s="14" t="s">
        <v>88</v>
      </c>
      <c r="AW170" s="14" t="s">
        <v>35</v>
      </c>
      <c r="AX170" s="14" t="s">
        <v>79</v>
      </c>
      <c r="AY170" s="232" t="s">
        <v>149</v>
      </c>
    </row>
    <row r="171" spans="1:65" s="16" customFormat="1" ht="11.25">
      <c r="B171" s="244"/>
      <c r="C171" s="245"/>
      <c r="D171" s="207" t="s">
        <v>159</v>
      </c>
      <c r="E171" s="246" t="s">
        <v>1</v>
      </c>
      <c r="F171" s="247" t="s">
        <v>200</v>
      </c>
      <c r="G171" s="245"/>
      <c r="H171" s="248">
        <v>0.48299999999999998</v>
      </c>
      <c r="I171" s="249"/>
      <c r="J171" s="245"/>
      <c r="K171" s="245"/>
      <c r="L171" s="250"/>
      <c r="M171" s="251"/>
      <c r="N171" s="252"/>
      <c r="O171" s="252"/>
      <c r="P171" s="252"/>
      <c r="Q171" s="252"/>
      <c r="R171" s="252"/>
      <c r="S171" s="252"/>
      <c r="T171" s="253"/>
      <c r="AT171" s="254" t="s">
        <v>159</v>
      </c>
      <c r="AU171" s="254" t="s">
        <v>88</v>
      </c>
      <c r="AV171" s="16" t="s">
        <v>171</v>
      </c>
      <c r="AW171" s="16" t="s">
        <v>35</v>
      </c>
      <c r="AX171" s="16" t="s">
        <v>79</v>
      </c>
      <c r="AY171" s="254" t="s">
        <v>149</v>
      </c>
    </row>
    <row r="172" spans="1:65" s="15" customFormat="1" ht="11.25">
      <c r="B172" s="233"/>
      <c r="C172" s="234"/>
      <c r="D172" s="207" t="s">
        <v>159</v>
      </c>
      <c r="E172" s="235" t="s">
        <v>1</v>
      </c>
      <c r="F172" s="236" t="s">
        <v>163</v>
      </c>
      <c r="G172" s="234"/>
      <c r="H172" s="237">
        <v>0.48299999999999998</v>
      </c>
      <c r="I172" s="238"/>
      <c r="J172" s="234"/>
      <c r="K172" s="234"/>
      <c r="L172" s="239"/>
      <c r="M172" s="240"/>
      <c r="N172" s="241"/>
      <c r="O172" s="241"/>
      <c r="P172" s="241"/>
      <c r="Q172" s="241"/>
      <c r="R172" s="241"/>
      <c r="S172" s="241"/>
      <c r="T172" s="242"/>
      <c r="AT172" s="243" t="s">
        <v>159</v>
      </c>
      <c r="AU172" s="243" t="s">
        <v>88</v>
      </c>
      <c r="AV172" s="15" t="s">
        <v>150</v>
      </c>
      <c r="AW172" s="15" t="s">
        <v>35</v>
      </c>
      <c r="AX172" s="15" t="s">
        <v>86</v>
      </c>
      <c r="AY172" s="243" t="s">
        <v>149</v>
      </c>
    </row>
    <row r="173" spans="1:65" s="2" customFormat="1" ht="33" customHeight="1">
      <c r="A173" s="35"/>
      <c r="B173" s="36"/>
      <c r="C173" s="193" t="s">
        <v>182</v>
      </c>
      <c r="D173" s="193" t="s">
        <v>152</v>
      </c>
      <c r="E173" s="194" t="s">
        <v>206</v>
      </c>
      <c r="F173" s="195" t="s">
        <v>207</v>
      </c>
      <c r="G173" s="196" t="s">
        <v>168</v>
      </c>
      <c r="H173" s="197">
        <v>0.53400000000000003</v>
      </c>
      <c r="I173" s="198"/>
      <c r="J173" s="199">
        <f>ROUND(I173*H173,2)</f>
        <v>0</v>
      </c>
      <c r="K173" s="200"/>
      <c r="L173" s="40"/>
      <c r="M173" s="201" t="s">
        <v>1</v>
      </c>
      <c r="N173" s="202" t="s">
        <v>44</v>
      </c>
      <c r="O173" s="72"/>
      <c r="P173" s="203">
        <f>O173*H173</f>
        <v>0</v>
      </c>
      <c r="Q173" s="203">
        <v>0</v>
      </c>
      <c r="R173" s="203">
        <f>Q173*H173</f>
        <v>0</v>
      </c>
      <c r="S173" s="203">
        <v>4.3999999999999997E-2</v>
      </c>
      <c r="T173" s="204">
        <f>S173*H173</f>
        <v>2.3496E-2</v>
      </c>
      <c r="U173" s="35"/>
      <c r="V173" s="35"/>
      <c r="W173" s="35"/>
      <c r="X173" s="35"/>
      <c r="Y173" s="35"/>
      <c r="Z173" s="35"/>
      <c r="AA173" s="35"/>
      <c r="AB173" s="35"/>
      <c r="AC173" s="35"/>
      <c r="AD173" s="35"/>
      <c r="AE173" s="35"/>
      <c r="AR173" s="205" t="s">
        <v>150</v>
      </c>
      <c r="AT173" s="205" t="s">
        <v>152</v>
      </c>
      <c r="AU173" s="205" t="s">
        <v>88</v>
      </c>
      <c r="AY173" s="18" t="s">
        <v>149</v>
      </c>
      <c r="BE173" s="206">
        <f>IF(N173="základní",J173,0)</f>
        <v>0</v>
      </c>
      <c r="BF173" s="206">
        <f>IF(N173="snížená",J173,0)</f>
        <v>0</v>
      </c>
      <c r="BG173" s="206">
        <f>IF(N173="zákl. přenesená",J173,0)</f>
        <v>0</v>
      </c>
      <c r="BH173" s="206">
        <f>IF(N173="sníž. přenesená",J173,0)</f>
        <v>0</v>
      </c>
      <c r="BI173" s="206">
        <f>IF(N173="nulová",J173,0)</f>
        <v>0</v>
      </c>
      <c r="BJ173" s="18" t="s">
        <v>86</v>
      </c>
      <c r="BK173" s="206">
        <f>ROUND(I173*H173,2)</f>
        <v>0</v>
      </c>
      <c r="BL173" s="18" t="s">
        <v>150</v>
      </c>
      <c r="BM173" s="205" t="s">
        <v>208</v>
      </c>
    </row>
    <row r="174" spans="1:65" s="13" customFormat="1" ht="11.25">
      <c r="B174" s="212"/>
      <c r="C174" s="213"/>
      <c r="D174" s="207" t="s">
        <v>159</v>
      </c>
      <c r="E174" s="214" t="s">
        <v>1</v>
      </c>
      <c r="F174" s="215" t="s">
        <v>197</v>
      </c>
      <c r="G174" s="213"/>
      <c r="H174" s="214" t="s">
        <v>1</v>
      </c>
      <c r="I174" s="216"/>
      <c r="J174" s="213"/>
      <c r="K174" s="213"/>
      <c r="L174" s="217"/>
      <c r="M174" s="218"/>
      <c r="N174" s="219"/>
      <c r="O174" s="219"/>
      <c r="P174" s="219"/>
      <c r="Q174" s="219"/>
      <c r="R174" s="219"/>
      <c r="S174" s="219"/>
      <c r="T174" s="220"/>
      <c r="AT174" s="221" t="s">
        <v>159</v>
      </c>
      <c r="AU174" s="221" t="s">
        <v>88</v>
      </c>
      <c r="AV174" s="13" t="s">
        <v>86</v>
      </c>
      <c r="AW174" s="13" t="s">
        <v>35</v>
      </c>
      <c r="AX174" s="13" t="s">
        <v>79</v>
      </c>
      <c r="AY174" s="221" t="s">
        <v>149</v>
      </c>
    </row>
    <row r="175" spans="1:65" s="13" customFormat="1" ht="11.25">
      <c r="B175" s="212"/>
      <c r="C175" s="213"/>
      <c r="D175" s="207" t="s">
        <v>159</v>
      </c>
      <c r="E175" s="214" t="s">
        <v>1</v>
      </c>
      <c r="F175" s="215" t="s">
        <v>198</v>
      </c>
      <c r="G175" s="213"/>
      <c r="H175" s="214" t="s">
        <v>1</v>
      </c>
      <c r="I175" s="216"/>
      <c r="J175" s="213"/>
      <c r="K175" s="213"/>
      <c r="L175" s="217"/>
      <c r="M175" s="218"/>
      <c r="N175" s="219"/>
      <c r="O175" s="219"/>
      <c r="P175" s="219"/>
      <c r="Q175" s="219"/>
      <c r="R175" s="219"/>
      <c r="S175" s="219"/>
      <c r="T175" s="220"/>
      <c r="AT175" s="221" t="s">
        <v>159</v>
      </c>
      <c r="AU175" s="221" t="s">
        <v>88</v>
      </c>
      <c r="AV175" s="13" t="s">
        <v>86</v>
      </c>
      <c r="AW175" s="13" t="s">
        <v>35</v>
      </c>
      <c r="AX175" s="13" t="s">
        <v>79</v>
      </c>
      <c r="AY175" s="221" t="s">
        <v>149</v>
      </c>
    </row>
    <row r="176" spans="1:65" s="14" customFormat="1" ht="11.25">
      <c r="B176" s="222"/>
      <c r="C176" s="223"/>
      <c r="D176" s="207" t="s">
        <v>159</v>
      </c>
      <c r="E176" s="224" t="s">
        <v>1</v>
      </c>
      <c r="F176" s="225" t="s">
        <v>199</v>
      </c>
      <c r="G176" s="223"/>
      <c r="H176" s="226">
        <v>5.0999999999999997E-2</v>
      </c>
      <c r="I176" s="227"/>
      <c r="J176" s="223"/>
      <c r="K176" s="223"/>
      <c r="L176" s="228"/>
      <c r="M176" s="229"/>
      <c r="N176" s="230"/>
      <c r="O176" s="230"/>
      <c r="P176" s="230"/>
      <c r="Q176" s="230"/>
      <c r="R176" s="230"/>
      <c r="S176" s="230"/>
      <c r="T176" s="231"/>
      <c r="AT176" s="232" t="s">
        <v>159</v>
      </c>
      <c r="AU176" s="232" t="s">
        <v>88</v>
      </c>
      <c r="AV176" s="14" t="s">
        <v>88</v>
      </c>
      <c r="AW176" s="14" t="s">
        <v>35</v>
      </c>
      <c r="AX176" s="14" t="s">
        <v>79</v>
      </c>
      <c r="AY176" s="232" t="s">
        <v>149</v>
      </c>
    </row>
    <row r="177" spans="1:65" s="16" customFormat="1" ht="11.25">
      <c r="B177" s="244"/>
      <c r="C177" s="245"/>
      <c r="D177" s="207" t="s">
        <v>159</v>
      </c>
      <c r="E177" s="246" t="s">
        <v>1</v>
      </c>
      <c r="F177" s="247" t="s">
        <v>200</v>
      </c>
      <c r="G177" s="245"/>
      <c r="H177" s="248">
        <v>5.0999999999999997E-2</v>
      </c>
      <c r="I177" s="249"/>
      <c r="J177" s="245"/>
      <c r="K177" s="245"/>
      <c r="L177" s="250"/>
      <c r="M177" s="251"/>
      <c r="N177" s="252"/>
      <c r="O177" s="252"/>
      <c r="P177" s="252"/>
      <c r="Q177" s="252"/>
      <c r="R177" s="252"/>
      <c r="S177" s="252"/>
      <c r="T177" s="253"/>
      <c r="AT177" s="254" t="s">
        <v>159</v>
      </c>
      <c r="AU177" s="254" t="s">
        <v>88</v>
      </c>
      <c r="AV177" s="16" t="s">
        <v>171</v>
      </c>
      <c r="AW177" s="16" t="s">
        <v>35</v>
      </c>
      <c r="AX177" s="16" t="s">
        <v>79</v>
      </c>
      <c r="AY177" s="254" t="s">
        <v>149</v>
      </c>
    </row>
    <row r="178" spans="1:65" s="13" customFormat="1" ht="11.25">
      <c r="B178" s="212"/>
      <c r="C178" s="213"/>
      <c r="D178" s="207" t="s">
        <v>159</v>
      </c>
      <c r="E178" s="214" t="s">
        <v>1</v>
      </c>
      <c r="F178" s="215" t="s">
        <v>205</v>
      </c>
      <c r="G178" s="213"/>
      <c r="H178" s="214" t="s">
        <v>1</v>
      </c>
      <c r="I178" s="216"/>
      <c r="J178" s="213"/>
      <c r="K178" s="213"/>
      <c r="L178" s="217"/>
      <c r="M178" s="218"/>
      <c r="N178" s="219"/>
      <c r="O178" s="219"/>
      <c r="P178" s="219"/>
      <c r="Q178" s="219"/>
      <c r="R178" s="219"/>
      <c r="S178" s="219"/>
      <c r="T178" s="220"/>
      <c r="AT178" s="221" t="s">
        <v>159</v>
      </c>
      <c r="AU178" s="221" t="s">
        <v>88</v>
      </c>
      <c r="AV178" s="13" t="s">
        <v>86</v>
      </c>
      <c r="AW178" s="13" t="s">
        <v>35</v>
      </c>
      <c r="AX178" s="13" t="s">
        <v>79</v>
      </c>
      <c r="AY178" s="221" t="s">
        <v>149</v>
      </c>
    </row>
    <row r="179" spans="1:65" s="14" customFormat="1" ht="11.25">
      <c r="B179" s="222"/>
      <c r="C179" s="223"/>
      <c r="D179" s="207" t="s">
        <v>159</v>
      </c>
      <c r="E179" s="224" t="s">
        <v>1</v>
      </c>
      <c r="F179" s="225" t="s">
        <v>170</v>
      </c>
      <c r="G179" s="223"/>
      <c r="H179" s="226">
        <v>0.48299999999999998</v>
      </c>
      <c r="I179" s="227"/>
      <c r="J179" s="223"/>
      <c r="K179" s="223"/>
      <c r="L179" s="228"/>
      <c r="M179" s="229"/>
      <c r="N179" s="230"/>
      <c r="O179" s="230"/>
      <c r="P179" s="230"/>
      <c r="Q179" s="230"/>
      <c r="R179" s="230"/>
      <c r="S179" s="230"/>
      <c r="T179" s="231"/>
      <c r="AT179" s="232" t="s">
        <v>159</v>
      </c>
      <c r="AU179" s="232" t="s">
        <v>88</v>
      </c>
      <c r="AV179" s="14" t="s">
        <v>88</v>
      </c>
      <c r="AW179" s="14" t="s">
        <v>35</v>
      </c>
      <c r="AX179" s="14" t="s">
        <v>79</v>
      </c>
      <c r="AY179" s="232" t="s">
        <v>149</v>
      </c>
    </row>
    <row r="180" spans="1:65" s="16" customFormat="1" ht="11.25">
      <c r="B180" s="244"/>
      <c r="C180" s="245"/>
      <c r="D180" s="207" t="s">
        <v>159</v>
      </c>
      <c r="E180" s="246" t="s">
        <v>1</v>
      </c>
      <c r="F180" s="247" t="s">
        <v>200</v>
      </c>
      <c r="G180" s="245"/>
      <c r="H180" s="248">
        <v>0.48299999999999998</v>
      </c>
      <c r="I180" s="249"/>
      <c r="J180" s="245"/>
      <c r="K180" s="245"/>
      <c r="L180" s="250"/>
      <c r="M180" s="251"/>
      <c r="N180" s="252"/>
      <c r="O180" s="252"/>
      <c r="P180" s="252"/>
      <c r="Q180" s="252"/>
      <c r="R180" s="252"/>
      <c r="S180" s="252"/>
      <c r="T180" s="253"/>
      <c r="AT180" s="254" t="s">
        <v>159</v>
      </c>
      <c r="AU180" s="254" t="s">
        <v>88</v>
      </c>
      <c r="AV180" s="16" t="s">
        <v>171</v>
      </c>
      <c r="AW180" s="16" t="s">
        <v>35</v>
      </c>
      <c r="AX180" s="16" t="s">
        <v>79</v>
      </c>
      <c r="AY180" s="254" t="s">
        <v>149</v>
      </c>
    </row>
    <row r="181" spans="1:65" s="15" customFormat="1" ht="11.25">
      <c r="B181" s="233"/>
      <c r="C181" s="234"/>
      <c r="D181" s="207" t="s">
        <v>159</v>
      </c>
      <c r="E181" s="235" t="s">
        <v>1</v>
      </c>
      <c r="F181" s="236" t="s">
        <v>163</v>
      </c>
      <c r="G181" s="234"/>
      <c r="H181" s="237">
        <v>0.53400000000000003</v>
      </c>
      <c r="I181" s="238"/>
      <c r="J181" s="234"/>
      <c r="K181" s="234"/>
      <c r="L181" s="239"/>
      <c r="M181" s="240"/>
      <c r="N181" s="241"/>
      <c r="O181" s="241"/>
      <c r="P181" s="241"/>
      <c r="Q181" s="241"/>
      <c r="R181" s="241"/>
      <c r="S181" s="241"/>
      <c r="T181" s="242"/>
      <c r="AT181" s="243" t="s">
        <v>159</v>
      </c>
      <c r="AU181" s="243" t="s">
        <v>88</v>
      </c>
      <c r="AV181" s="15" t="s">
        <v>150</v>
      </c>
      <c r="AW181" s="15" t="s">
        <v>35</v>
      </c>
      <c r="AX181" s="15" t="s">
        <v>86</v>
      </c>
      <c r="AY181" s="243" t="s">
        <v>149</v>
      </c>
    </row>
    <row r="182" spans="1:65" s="2" customFormat="1" ht="24.2" customHeight="1">
      <c r="A182" s="35"/>
      <c r="B182" s="36"/>
      <c r="C182" s="193" t="s">
        <v>209</v>
      </c>
      <c r="D182" s="193" t="s">
        <v>152</v>
      </c>
      <c r="E182" s="194" t="s">
        <v>210</v>
      </c>
      <c r="F182" s="195" t="s">
        <v>211</v>
      </c>
      <c r="G182" s="196" t="s">
        <v>155</v>
      </c>
      <c r="H182" s="197">
        <v>12.97</v>
      </c>
      <c r="I182" s="198"/>
      <c r="J182" s="199">
        <f>ROUND(I182*H182,2)</f>
        <v>0</v>
      </c>
      <c r="K182" s="200"/>
      <c r="L182" s="40"/>
      <c r="M182" s="201" t="s">
        <v>1</v>
      </c>
      <c r="N182" s="202" t="s">
        <v>44</v>
      </c>
      <c r="O182" s="72"/>
      <c r="P182" s="203">
        <f>O182*H182</f>
        <v>0</v>
      </c>
      <c r="Q182" s="203">
        <v>0</v>
      </c>
      <c r="R182" s="203">
        <f>Q182*H182</f>
        <v>0</v>
      </c>
      <c r="S182" s="203">
        <v>0</v>
      </c>
      <c r="T182" s="204">
        <f>S182*H182</f>
        <v>0</v>
      </c>
      <c r="U182" s="35"/>
      <c r="V182" s="35"/>
      <c r="W182" s="35"/>
      <c r="X182" s="35"/>
      <c r="Y182" s="35"/>
      <c r="Z182" s="35"/>
      <c r="AA182" s="35"/>
      <c r="AB182" s="35"/>
      <c r="AC182" s="35"/>
      <c r="AD182" s="35"/>
      <c r="AE182" s="35"/>
      <c r="AR182" s="205" t="s">
        <v>150</v>
      </c>
      <c r="AT182" s="205" t="s">
        <v>152</v>
      </c>
      <c r="AU182" s="205" t="s">
        <v>88</v>
      </c>
      <c r="AY182" s="18" t="s">
        <v>149</v>
      </c>
      <c r="BE182" s="206">
        <f>IF(N182="základní",J182,0)</f>
        <v>0</v>
      </c>
      <c r="BF182" s="206">
        <f>IF(N182="snížená",J182,0)</f>
        <v>0</v>
      </c>
      <c r="BG182" s="206">
        <f>IF(N182="zákl. přenesená",J182,0)</f>
        <v>0</v>
      </c>
      <c r="BH182" s="206">
        <f>IF(N182="sníž. přenesená",J182,0)</f>
        <v>0</v>
      </c>
      <c r="BI182" s="206">
        <f>IF(N182="nulová",J182,0)</f>
        <v>0</v>
      </c>
      <c r="BJ182" s="18" t="s">
        <v>86</v>
      </c>
      <c r="BK182" s="206">
        <f>ROUND(I182*H182,2)</f>
        <v>0</v>
      </c>
      <c r="BL182" s="18" t="s">
        <v>150</v>
      </c>
      <c r="BM182" s="205" t="s">
        <v>212</v>
      </c>
    </row>
    <row r="183" spans="1:65" s="13" customFormat="1" ht="11.25">
      <c r="B183" s="212"/>
      <c r="C183" s="213"/>
      <c r="D183" s="207" t="s">
        <v>159</v>
      </c>
      <c r="E183" s="214" t="s">
        <v>1</v>
      </c>
      <c r="F183" s="215" t="s">
        <v>197</v>
      </c>
      <c r="G183" s="213"/>
      <c r="H183" s="214" t="s">
        <v>1</v>
      </c>
      <c r="I183" s="216"/>
      <c r="J183" s="213"/>
      <c r="K183" s="213"/>
      <c r="L183" s="217"/>
      <c r="M183" s="218"/>
      <c r="N183" s="219"/>
      <c r="O183" s="219"/>
      <c r="P183" s="219"/>
      <c r="Q183" s="219"/>
      <c r="R183" s="219"/>
      <c r="S183" s="219"/>
      <c r="T183" s="220"/>
      <c r="AT183" s="221" t="s">
        <v>159</v>
      </c>
      <c r="AU183" s="221" t="s">
        <v>88</v>
      </c>
      <c r="AV183" s="13" t="s">
        <v>86</v>
      </c>
      <c r="AW183" s="13" t="s">
        <v>35</v>
      </c>
      <c r="AX183" s="13" t="s">
        <v>79</v>
      </c>
      <c r="AY183" s="221" t="s">
        <v>149</v>
      </c>
    </row>
    <row r="184" spans="1:65" s="13" customFormat="1" ht="11.25">
      <c r="B184" s="212"/>
      <c r="C184" s="213"/>
      <c r="D184" s="207" t="s">
        <v>159</v>
      </c>
      <c r="E184" s="214" t="s">
        <v>1</v>
      </c>
      <c r="F184" s="215" t="s">
        <v>213</v>
      </c>
      <c r="G184" s="213"/>
      <c r="H184" s="214" t="s">
        <v>1</v>
      </c>
      <c r="I184" s="216"/>
      <c r="J184" s="213"/>
      <c r="K184" s="213"/>
      <c r="L184" s="217"/>
      <c r="M184" s="218"/>
      <c r="N184" s="219"/>
      <c r="O184" s="219"/>
      <c r="P184" s="219"/>
      <c r="Q184" s="219"/>
      <c r="R184" s="219"/>
      <c r="S184" s="219"/>
      <c r="T184" s="220"/>
      <c r="AT184" s="221" t="s">
        <v>159</v>
      </c>
      <c r="AU184" s="221" t="s">
        <v>88</v>
      </c>
      <c r="AV184" s="13" t="s">
        <v>86</v>
      </c>
      <c r="AW184" s="13" t="s">
        <v>35</v>
      </c>
      <c r="AX184" s="13" t="s">
        <v>79</v>
      </c>
      <c r="AY184" s="221" t="s">
        <v>149</v>
      </c>
    </row>
    <row r="185" spans="1:65" s="14" customFormat="1" ht="11.25">
      <c r="B185" s="222"/>
      <c r="C185" s="223"/>
      <c r="D185" s="207" t="s">
        <v>159</v>
      </c>
      <c r="E185" s="224" t="s">
        <v>1</v>
      </c>
      <c r="F185" s="225" t="s">
        <v>214</v>
      </c>
      <c r="G185" s="223"/>
      <c r="H185" s="226">
        <v>8.98</v>
      </c>
      <c r="I185" s="227"/>
      <c r="J185" s="223"/>
      <c r="K185" s="223"/>
      <c r="L185" s="228"/>
      <c r="M185" s="229"/>
      <c r="N185" s="230"/>
      <c r="O185" s="230"/>
      <c r="P185" s="230"/>
      <c r="Q185" s="230"/>
      <c r="R185" s="230"/>
      <c r="S185" s="230"/>
      <c r="T185" s="231"/>
      <c r="AT185" s="232" t="s">
        <v>159</v>
      </c>
      <c r="AU185" s="232" t="s">
        <v>88</v>
      </c>
      <c r="AV185" s="14" t="s">
        <v>88</v>
      </c>
      <c r="AW185" s="14" t="s">
        <v>35</v>
      </c>
      <c r="AX185" s="14" t="s">
        <v>79</v>
      </c>
      <c r="AY185" s="232" t="s">
        <v>149</v>
      </c>
    </row>
    <row r="186" spans="1:65" s="16" customFormat="1" ht="11.25">
      <c r="B186" s="244"/>
      <c r="C186" s="245"/>
      <c r="D186" s="207" t="s">
        <v>159</v>
      </c>
      <c r="E186" s="246" t="s">
        <v>1</v>
      </c>
      <c r="F186" s="247" t="s">
        <v>200</v>
      </c>
      <c r="G186" s="245"/>
      <c r="H186" s="248">
        <v>8.98</v>
      </c>
      <c r="I186" s="249"/>
      <c r="J186" s="245"/>
      <c r="K186" s="245"/>
      <c r="L186" s="250"/>
      <c r="M186" s="251"/>
      <c r="N186" s="252"/>
      <c r="O186" s="252"/>
      <c r="P186" s="252"/>
      <c r="Q186" s="252"/>
      <c r="R186" s="252"/>
      <c r="S186" s="252"/>
      <c r="T186" s="253"/>
      <c r="AT186" s="254" t="s">
        <v>159</v>
      </c>
      <c r="AU186" s="254" t="s">
        <v>88</v>
      </c>
      <c r="AV186" s="16" t="s">
        <v>171</v>
      </c>
      <c r="AW186" s="16" t="s">
        <v>35</v>
      </c>
      <c r="AX186" s="16" t="s">
        <v>79</v>
      </c>
      <c r="AY186" s="254" t="s">
        <v>149</v>
      </c>
    </row>
    <row r="187" spans="1:65" s="13" customFormat="1" ht="11.25">
      <c r="B187" s="212"/>
      <c r="C187" s="213"/>
      <c r="D187" s="207" t="s">
        <v>159</v>
      </c>
      <c r="E187" s="214" t="s">
        <v>1</v>
      </c>
      <c r="F187" s="215" t="s">
        <v>198</v>
      </c>
      <c r="G187" s="213"/>
      <c r="H187" s="214" t="s">
        <v>1</v>
      </c>
      <c r="I187" s="216"/>
      <c r="J187" s="213"/>
      <c r="K187" s="213"/>
      <c r="L187" s="217"/>
      <c r="M187" s="218"/>
      <c r="N187" s="219"/>
      <c r="O187" s="219"/>
      <c r="P187" s="219"/>
      <c r="Q187" s="219"/>
      <c r="R187" s="219"/>
      <c r="S187" s="219"/>
      <c r="T187" s="220"/>
      <c r="AT187" s="221" t="s">
        <v>159</v>
      </c>
      <c r="AU187" s="221" t="s">
        <v>88</v>
      </c>
      <c r="AV187" s="13" t="s">
        <v>86</v>
      </c>
      <c r="AW187" s="13" t="s">
        <v>35</v>
      </c>
      <c r="AX187" s="13" t="s">
        <v>79</v>
      </c>
      <c r="AY187" s="221" t="s">
        <v>149</v>
      </c>
    </row>
    <row r="188" spans="1:65" s="14" customFormat="1" ht="11.25">
      <c r="B188" s="222"/>
      <c r="C188" s="223"/>
      <c r="D188" s="207" t="s">
        <v>159</v>
      </c>
      <c r="E188" s="224" t="s">
        <v>1</v>
      </c>
      <c r="F188" s="225" t="s">
        <v>215</v>
      </c>
      <c r="G188" s="223"/>
      <c r="H188" s="226">
        <v>3.99</v>
      </c>
      <c r="I188" s="227"/>
      <c r="J188" s="223"/>
      <c r="K188" s="223"/>
      <c r="L188" s="228"/>
      <c r="M188" s="229"/>
      <c r="N188" s="230"/>
      <c r="O188" s="230"/>
      <c r="P188" s="230"/>
      <c r="Q188" s="230"/>
      <c r="R188" s="230"/>
      <c r="S188" s="230"/>
      <c r="T188" s="231"/>
      <c r="AT188" s="232" t="s">
        <v>159</v>
      </c>
      <c r="AU188" s="232" t="s">
        <v>88</v>
      </c>
      <c r="AV188" s="14" t="s">
        <v>88</v>
      </c>
      <c r="AW188" s="14" t="s">
        <v>35</v>
      </c>
      <c r="AX188" s="14" t="s">
        <v>79</v>
      </c>
      <c r="AY188" s="232" t="s">
        <v>149</v>
      </c>
    </row>
    <row r="189" spans="1:65" s="16" customFormat="1" ht="11.25">
      <c r="B189" s="244"/>
      <c r="C189" s="245"/>
      <c r="D189" s="207" t="s">
        <v>159</v>
      </c>
      <c r="E189" s="246" t="s">
        <v>1</v>
      </c>
      <c r="F189" s="247" t="s">
        <v>200</v>
      </c>
      <c r="G189" s="245"/>
      <c r="H189" s="248">
        <v>3.99</v>
      </c>
      <c r="I189" s="249"/>
      <c r="J189" s="245"/>
      <c r="K189" s="245"/>
      <c r="L189" s="250"/>
      <c r="M189" s="251"/>
      <c r="N189" s="252"/>
      <c r="O189" s="252"/>
      <c r="P189" s="252"/>
      <c r="Q189" s="252"/>
      <c r="R189" s="252"/>
      <c r="S189" s="252"/>
      <c r="T189" s="253"/>
      <c r="AT189" s="254" t="s">
        <v>159</v>
      </c>
      <c r="AU189" s="254" t="s">
        <v>88</v>
      </c>
      <c r="AV189" s="16" t="s">
        <v>171</v>
      </c>
      <c r="AW189" s="16" t="s">
        <v>35</v>
      </c>
      <c r="AX189" s="16" t="s">
        <v>79</v>
      </c>
      <c r="AY189" s="254" t="s">
        <v>149</v>
      </c>
    </row>
    <row r="190" spans="1:65" s="15" customFormat="1" ht="11.25">
      <c r="B190" s="233"/>
      <c r="C190" s="234"/>
      <c r="D190" s="207" t="s">
        <v>159</v>
      </c>
      <c r="E190" s="235" t="s">
        <v>1</v>
      </c>
      <c r="F190" s="236" t="s">
        <v>163</v>
      </c>
      <c r="G190" s="234"/>
      <c r="H190" s="237">
        <v>12.97</v>
      </c>
      <c r="I190" s="238"/>
      <c r="J190" s="234"/>
      <c r="K190" s="234"/>
      <c r="L190" s="239"/>
      <c r="M190" s="240"/>
      <c r="N190" s="241"/>
      <c r="O190" s="241"/>
      <c r="P190" s="241"/>
      <c r="Q190" s="241"/>
      <c r="R190" s="241"/>
      <c r="S190" s="241"/>
      <c r="T190" s="242"/>
      <c r="AT190" s="243" t="s">
        <v>159</v>
      </c>
      <c r="AU190" s="243" t="s">
        <v>88</v>
      </c>
      <c r="AV190" s="15" t="s">
        <v>150</v>
      </c>
      <c r="AW190" s="15" t="s">
        <v>35</v>
      </c>
      <c r="AX190" s="15" t="s">
        <v>86</v>
      </c>
      <c r="AY190" s="243" t="s">
        <v>149</v>
      </c>
    </row>
    <row r="191" spans="1:65" s="12" customFormat="1" ht="22.9" customHeight="1">
      <c r="B191" s="177"/>
      <c r="C191" s="178"/>
      <c r="D191" s="179" t="s">
        <v>78</v>
      </c>
      <c r="E191" s="191" t="s">
        <v>216</v>
      </c>
      <c r="F191" s="191" t="s">
        <v>217</v>
      </c>
      <c r="G191" s="178"/>
      <c r="H191" s="178"/>
      <c r="I191" s="181"/>
      <c r="J191" s="192">
        <f>BK191</f>
        <v>0</v>
      </c>
      <c r="K191" s="178"/>
      <c r="L191" s="183"/>
      <c r="M191" s="184"/>
      <c r="N191" s="185"/>
      <c r="O191" s="185"/>
      <c r="P191" s="186">
        <f>SUM(P192:P198)</f>
        <v>0</v>
      </c>
      <c r="Q191" s="185"/>
      <c r="R191" s="186">
        <f>SUM(R192:R198)</f>
        <v>0</v>
      </c>
      <c r="S191" s="185"/>
      <c r="T191" s="187">
        <f>SUM(T192:T198)</f>
        <v>0</v>
      </c>
      <c r="AR191" s="188" t="s">
        <v>86</v>
      </c>
      <c r="AT191" s="189" t="s">
        <v>78</v>
      </c>
      <c r="AU191" s="189" t="s">
        <v>86</v>
      </c>
      <c r="AY191" s="188" t="s">
        <v>149</v>
      </c>
      <c r="BK191" s="190">
        <f>SUM(BK192:BK198)</f>
        <v>0</v>
      </c>
    </row>
    <row r="192" spans="1:65" s="2" customFormat="1" ht="24.2" customHeight="1">
      <c r="A192" s="35"/>
      <c r="B192" s="36"/>
      <c r="C192" s="193" t="s">
        <v>218</v>
      </c>
      <c r="D192" s="193" t="s">
        <v>152</v>
      </c>
      <c r="E192" s="194" t="s">
        <v>219</v>
      </c>
      <c r="F192" s="195" t="s">
        <v>220</v>
      </c>
      <c r="G192" s="196" t="s">
        <v>221</v>
      </c>
      <c r="H192" s="197">
        <v>1.9830000000000001</v>
      </c>
      <c r="I192" s="198"/>
      <c r="J192" s="199">
        <f>ROUND(I192*H192,2)</f>
        <v>0</v>
      </c>
      <c r="K192" s="200"/>
      <c r="L192" s="40"/>
      <c r="M192" s="201" t="s">
        <v>1</v>
      </c>
      <c r="N192" s="202" t="s">
        <v>44</v>
      </c>
      <c r="O192" s="72"/>
      <c r="P192" s="203">
        <f>O192*H192</f>
        <v>0</v>
      </c>
      <c r="Q192" s="203">
        <v>0</v>
      </c>
      <c r="R192" s="203">
        <f>Q192*H192</f>
        <v>0</v>
      </c>
      <c r="S192" s="203">
        <v>0</v>
      </c>
      <c r="T192" s="204">
        <f>S192*H192</f>
        <v>0</v>
      </c>
      <c r="U192" s="35"/>
      <c r="V192" s="35"/>
      <c r="W192" s="35"/>
      <c r="X192" s="35"/>
      <c r="Y192" s="35"/>
      <c r="Z192" s="35"/>
      <c r="AA192" s="35"/>
      <c r="AB192" s="35"/>
      <c r="AC192" s="35"/>
      <c r="AD192" s="35"/>
      <c r="AE192" s="35"/>
      <c r="AR192" s="205" t="s">
        <v>150</v>
      </c>
      <c r="AT192" s="205" t="s">
        <v>152</v>
      </c>
      <c r="AU192" s="205" t="s">
        <v>88</v>
      </c>
      <c r="AY192" s="18" t="s">
        <v>149</v>
      </c>
      <c r="BE192" s="206">
        <f>IF(N192="základní",J192,0)</f>
        <v>0</v>
      </c>
      <c r="BF192" s="206">
        <f>IF(N192="snížená",J192,0)</f>
        <v>0</v>
      </c>
      <c r="BG192" s="206">
        <f>IF(N192="zákl. přenesená",J192,0)</f>
        <v>0</v>
      </c>
      <c r="BH192" s="206">
        <f>IF(N192="sníž. přenesená",J192,0)</f>
        <v>0</v>
      </c>
      <c r="BI192" s="206">
        <f>IF(N192="nulová",J192,0)</f>
        <v>0</v>
      </c>
      <c r="BJ192" s="18" t="s">
        <v>86</v>
      </c>
      <c r="BK192" s="206">
        <f>ROUND(I192*H192,2)</f>
        <v>0</v>
      </c>
      <c r="BL192" s="18" t="s">
        <v>150</v>
      </c>
      <c r="BM192" s="205" t="s">
        <v>222</v>
      </c>
    </row>
    <row r="193" spans="1:65" s="2" customFormat="1" ht="33" customHeight="1">
      <c r="A193" s="35"/>
      <c r="B193" s="36"/>
      <c r="C193" s="193" t="s">
        <v>223</v>
      </c>
      <c r="D193" s="193" t="s">
        <v>152</v>
      </c>
      <c r="E193" s="194" t="s">
        <v>224</v>
      </c>
      <c r="F193" s="195" t="s">
        <v>225</v>
      </c>
      <c r="G193" s="196" t="s">
        <v>221</v>
      </c>
      <c r="H193" s="197">
        <v>15.864000000000001</v>
      </c>
      <c r="I193" s="198"/>
      <c r="J193" s="199">
        <f>ROUND(I193*H193,2)</f>
        <v>0</v>
      </c>
      <c r="K193" s="200"/>
      <c r="L193" s="40"/>
      <c r="M193" s="201" t="s">
        <v>1</v>
      </c>
      <c r="N193" s="202" t="s">
        <v>44</v>
      </c>
      <c r="O193" s="72"/>
      <c r="P193" s="203">
        <f>O193*H193</f>
        <v>0</v>
      </c>
      <c r="Q193" s="203">
        <v>0</v>
      </c>
      <c r="R193" s="203">
        <f>Q193*H193</f>
        <v>0</v>
      </c>
      <c r="S193" s="203">
        <v>0</v>
      </c>
      <c r="T193" s="204">
        <f>S193*H193</f>
        <v>0</v>
      </c>
      <c r="U193" s="35"/>
      <c r="V193" s="35"/>
      <c r="W193" s="35"/>
      <c r="X193" s="35"/>
      <c r="Y193" s="35"/>
      <c r="Z193" s="35"/>
      <c r="AA193" s="35"/>
      <c r="AB193" s="35"/>
      <c r="AC193" s="35"/>
      <c r="AD193" s="35"/>
      <c r="AE193" s="35"/>
      <c r="AR193" s="205" t="s">
        <v>150</v>
      </c>
      <c r="AT193" s="205" t="s">
        <v>152</v>
      </c>
      <c r="AU193" s="205" t="s">
        <v>88</v>
      </c>
      <c r="AY193" s="18" t="s">
        <v>149</v>
      </c>
      <c r="BE193" s="206">
        <f>IF(N193="základní",J193,0)</f>
        <v>0</v>
      </c>
      <c r="BF193" s="206">
        <f>IF(N193="snížená",J193,0)</f>
        <v>0</v>
      </c>
      <c r="BG193" s="206">
        <f>IF(N193="zákl. přenesená",J193,0)</f>
        <v>0</v>
      </c>
      <c r="BH193" s="206">
        <f>IF(N193="sníž. přenesená",J193,0)</f>
        <v>0</v>
      </c>
      <c r="BI193" s="206">
        <f>IF(N193="nulová",J193,0)</f>
        <v>0</v>
      </c>
      <c r="BJ193" s="18" t="s">
        <v>86</v>
      </c>
      <c r="BK193" s="206">
        <f>ROUND(I193*H193,2)</f>
        <v>0</v>
      </c>
      <c r="BL193" s="18" t="s">
        <v>150</v>
      </c>
      <c r="BM193" s="205" t="s">
        <v>226</v>
      </c>
    </row>
    <row r="194" spans="1:65" s="14" customFormat="1" ht="11.25">
      <c r="B194" s="222"/>
      <c r="C194" s="223"/>
      <c r="D194" s="207" t="s">
        <v>159</v>
      </c>
      <c r="E194" s="223"/>
      <c r="F194" s="225" t="s">
        <v>227</v>
      </c>
      <c r="G194" s="223"/>
      <c r="H194" s="226">
        <v>15.864000000000001</v>
      </c>
      <c r="I194" s="227"/>
      <c r="J194" s="223"/>
      <c r="K194" s="223"/>
      <c r="L194" s="228"/>
      <c r="M194" s="229"/>
      <c r="N194" s="230"/>
      <c r="O194" s="230"/>
      <c r="P194" s="230"/>
      <c r="Q194" s="230"/>
      <c r="R194" s="230"/>
      <c r="S194" s="230"/>
      <c r="T194" s="231"/>
      <c r="AT194" s="232" t="s">
        <v>159</v>
      </c>
      <c r="AU194" s="232" t="s">
        <v>88</v>
      </c>
      <c r="AV194" s="14" t="s">
        <v>88</v>
      </c>
      <c r="AW194" s="14" t="s">
        <v>4</v>
      </c>
      <c r="AX194" s="14" t="s">
        <v>86</v>
      </c>
      <c r="AY194" s="232" t="s">
        <v>149</v>
      </c>
    </row>
    <row r="195" spans="1:65" s="2" customFormat="1" ht="24.2" customHeight="1">
      <c r="A195" s="35"/>
      <c r="B195" s="36"/>
      <c r="C195" s="193" t="s">
        <v>228</v>
      </c>
      <c r="D195" s="193" t="s">
        <v>152</v>
      </c>
      <c r="E195" s="194" t="s">
        <v>229</v>
      </c>
      <c r="F195" s="195" t="s">
        <v>230</v>
      </c>
      <c r="G195" s="196" t="s">
        <v>221</v>
      </c>
      <c r="H195" s="197">
        <v>1.9830000000000001</v>
      </c>
      <c r="I195" s="198"/>
      <c r="J195" s="199">
        <f>ROUND(I195*H195,2)</f>
        <v>0</v>
      </c>
      <c r="K195" s="200"/>
      <c r="L195" s="40"/>
      <c r="M195" s="201" t="s">
        <v>1</v>
      </c>
      <c r="N195" s="202" t="s">
        <v>44</v>
      </c>
      <c r="O195" s="72"/>
      <c r="P195" s="203">
        <f>O195*H195</f>
        <v>0</v>
      </c>
      <c r="Q195" s="203">
        <v>0</v>
      </c>
      <c r="R195" s="203">
        <f>Q195*H195</f>
        <v>0</v>
      </c>
      <c r="S195" s="203">
        <v>0</v>
      </c>
      <c r="T195" s="204">
        <f>S195*H195</f>
        <v>0</v>
      </c>
      <c r="U195" s="35"/>
      <c r="V195" s="35"/>
      <c r="W195" s="35"/>
      <c r="X195" s="35"/>
      <c r="Y195" s="35"/>
      <c r="Z195" s="35"/>
      <c r="AA195" s="35"/>
      <c r="AB195" s="35"/>
      <c r="AC195" s="35"/>
      <c r="AD195" s="35"/>
      <c r="AE195" s="35"/>
      <c r="AR195" s="205" t="s">
        <v>150</v>
      </c>
      <c r="AT195" s="205" t="s">
        <v>152</v>
      </c>
      <c r="AU195" s="205" t="s">
        <v>88</v>
      </c>
      <c r="AY195" s="18" t="s">
        <v>149</v>
      </c>
      <c r="BE195" s="206">
        <f>IF(N195="základní",J195,0)</f>
        <v>0</v>
      </c>
      <c r="BF195" s="206">
        <f>IF(N195="snížená",J195,0)</f>
        <v>0</v>
      </c>
      <c r="BG195" s="206">
        <f>IF(N195="zákl. přenesená",J195,0)</f>
        <v>0</v>
      </c>
      <c r="BH195" s="206">
        <f>IF(N195="sníž. přenesená",J195,0)</f>
        <v>0</v>
      </c>
      <c r="BI195" s="206">
        <f>IF(N195="nulová",J195,0)</f>
        <v>0</v>
      </c>
      <c r="BJ195" s="18" t="s">
        <v>86</v>
      </c>
      <c r="BK195" s="206">
        <f>ROUND(I195*H195,2)</f>
        <v>0</v>
      </c>
      <c r="BL195" s="18" t="s">
        <v>150</v>
      </c>
      <c r="BM195" s="205" t="s">
        <v>231</v>
      </c>
    </row>
    <row r="196" spans="1:65" s="2" customFormat="1" ht="24.2" customHeight="1">
      <c r="A196" s="35"/>
      <c r="B196" s="36"/>
      <c r="C196" s="193" t="s">
        <v>232</v>
      </c>
      <c r="D196" s="193" t="s">
        <v>152</v>
      </c>
      <c r="E196" s="194" t="s">
        <v>233</v>
      </c>
      <c r="F196" s="195" t="s">
        <v>234</v>
      </c>
      <c r="G196" s="196" t="s">
        <v>221</v>
      </c>
      <c r="H196" s="197">
        <v>65.438999999999993</v>
      </c>
      <c r="I196" s="198"/>
      <c r="J196" s="199">
        <f>ROUND(I196*H196,2)</f>
        <v>0</v>
      </c>
      <c r="K196" s="200"/>
      <c r="L196" s="40"/>
      <c r="M196" s="201" t="s">
        <v>1</v>
      </c>
      <c r="N196" s="202" t="s">
        <v>44</v>
      </c>
      <c r="O196" s="72"/>
      <c r="P196" s="203">
        <f>O196*H196</f>
        <v>0</v>
      </c>
      <c r="Q196" s="203">
        <v>0</v>
      </c>
      <c r="R196" s="203">
        <f>Q196*H196</f>
        <v>0</v>
      </c>
      <c r="S196" s="203">
        <v>0</v>
      </c>
      <c r="T196" s="204">
        <f>S196*H196</f>
        <v>0</v>
      </c>
      <c r="U196" s="35"/>
      <c r="V196" s="35"/>
      <c r="W196" s="35"/>
      <c r="X196" s="35"/>
      <c r="Y196" s="35"/>
      <c r="Z196" s="35"/>
      <c r="AA196" s="35"/>
      <c r="AB196" s="35"/>
      <c r="AC196" s="35"/>
      <c r="AD196" s="35"/>
      <c r="AE196" s="35"/>
      <c r="AR196" s="205" t="s">
        <v>150</v>
      </c>
      <c r="AT196" s="205" t="s">
        <v>152</v>
      </c>
      <c r="AU196" s="205" t="s">
        <v>88</v>
      </c>
      <c r="AY196" s="18" t="s">
        <v>149</v>
      </c>
      <c r="BE196" s="206">
        <f>IF(N196="základní",J196,0)</f>
        <v>0</v>
      </c>
      <c r="BF196" s="206">
        <f>IF(N196="snížená",J196,0)</f>
        <v>0</v>
      </c>
      <c r="BG196" s="206">
        <f>IF(N196="zákl. přenesená",J196,0)</f>
        <v>0</v>
      </c>
      <c r="BH196" s="206">
        <f>IF(N196="sníž. přenesená",J196,0)</f>
        <v>0</v>
      </c>
      <c r="BI196" s="206">
        <f>IF(N196="nulová",J196,0)</f>
        <v>0</v>
      </c>
      <c r="BJ196" s="18" t="s">
        <v>86</v>
      </c>
      <c r="BK196" s="206">
        <f>ROUND(I196*H196,2)</f>
        <v>0</v>
      </c>
      <c r="BL196" s="18" t="s">
        <v>150</v>
      </c>
      <c r="BM196" s="205" t="s">
        <v>235</v>
      </c>
    </row>
    <row r="197" spans="1:65" s="14" customFormat="1" ht="11.25">
      <c r="B197" s="222"/>
      <c r="C197" s="223"/>
      <c r="D197" s="207" t="s">
        <v>159</v>
      </c>
      <c r="E197" s="223"/>
      <c r="F197" s="225" t="s">
        <v>236</v>
      </c>
      <c r="G197" s="223"/>
      <c r="H197" s="226">
        <v>65.438999999999993</v>
      </c>
      <c r="I197" s="227"/>
      <c r="J197" s="223"/>
      <c r="K197" s="223"/>
      <c r="L197" s="228"/>
      <c r="M197" s="229"/>
      <c r="N197" s="230"/>
      <c r="O197" s="230"/>
      <c r="P197" s="230"/>
      <c r="Q197" s="230"/>
      <c r="R197" s="230"/>
      <c r="S197" s="230"/>
      <c r="T197" s="231"/>
      <c r="AT197" s="232" t="s">
        <v>159</v>
      </c>
      <c r="AU197" s="232" t="s">
        <v>88</v>
      </c>
      <c r="AV197" s="14" t="s">
        <v>88</v>
      </c>
      <c r="AW197" s="14" t="s">
        <v>4</v>
      </c>
      <c r="AX197" s="14" t="s">
        <v>86</v>
      </c>
      <c r="AY197" s="232" t="s">
        <v>149</v>
      </c>
    </row>
    <row r="198" spans="1:65" s="2" customFormat="1" ht="49.15" customHeight="1">
      <c r="A198" s="35"/>
      <c r="B198" s="36"/>
      <c r="C198" s="193" t="s">
        <v>8</v>
      </c>
      <c r="D198" s="193" t="s">
        <v>152</v>
      </c>
      <c r="E198" s="194" t="s">
        <v>237</v>
      </c>
      <c r="F198" s="195" t="s">
        <v>238</v>
      </c>
      <c r="G198" s="196" t="s">
        <v>221</v>
      </c>
      <c r="H198" s="197">
        <v>1.9830000000000001</v>
      </c>
      <c r="I198" s="198"/>
      <c r="J198" s="199">
        <f>ROUND(I198*H198,2)</f>
        <v>0</v>
      </c>
      <c r="K198" s="200"/>
      <c r="L198" s="40"/>
      <c r="M198" s="201" t="s">
        <v>1</v>
      </c>
      <c r="N198" s="202" t="s">
        <v>44</v>
      </c>
      <c r="O198" s="72"/>
      <c r="P198" s="203">
        <f>O198*H198</f>
        <v>0</v>
      </c>
      <c r="Q198" s="203">
        <v>0</v>
      </c>
      <c r="R198" s="203">
        <f>Q198*H198</f>
        <v>0</v>
      </c>
      <c r="S198" s="203">
        <v>0</v>
      </c>
      <c r="T198" s="204">
        <f>S198*H198</f>
        <v>0</v>
      </c>
      <c r="U198" s="35"/>
      <c r="V198" s="35"/>
      <c r="W198" s="35"/>
      <c r="X198" s="35"/>
      <c r="Y198" s="35"/>
      <c r="Z198" s="35"/>
      <c r="AA198" s="35"/>
      <c r="AB198" s="35"/>
      <c r="AC198" s="35"/>
      <c r="AD198" s="35"/>
      <c r="AE198" s="35"/>
      <c r="AR198" s="205" t="s">
        <v>150</v>
      </c>
      <c r="AT198" s="205" t="s">
        <v>152</v>
      </c>
      <c r="AU198" s="205" t="s">
        <v>88</v>
      </c>
      <c r="AY198" s="18" t="s">
        <v>149</v>
      </c>
      <c r="BE198" s="206">
        <f>IF(N198="základní",J198,0)</f>
        <v>0</v>
      </c>
      <c r="BF198" s="206">
        <f>IF(N198="snížená",J198,0)</f>
        <v>0</v>
      </c>
      <c r="BG198" s="206">
        <f>IF(N198="zákl. přenesená",J198,0)</f>
        <v>0</v>
      </c>
      <c r="BH198" s="206">
        <f>IF(N198="sníž. přenesená",J198,0)</f>
        <v>0</v>
      </c>
      <c r="BI198" s="206">
        <f>IF(N198="nulová",J198,0)</f>
        <v>0</v>
      </c>
      <c r="BJ198" s="18" t="s">
        <v>86</v>
      </c>
      <c r="BK198" s="206">
        <f>ROUND(I198*H198,2)</f>
        <v>0</v>
      </c>
      <c r="BL198" s="18" t="s">
        <v>150</v>
      </c>
      <c r="BM198" s="205" t="s">
        <v>239</v>
      </c>
    </row>
    <row r="199" spans="1:65" s="12" customFormat="1" ht="22.9" customHeight="1">
      <c r="B199" s="177"/>
      <c r="C199" s="178"/>
      <c r="D199" s="179" t="s">
        <v>78</v>
      </c>
      <c r="E199" s="191" t="s">
        <v>240</v>
      </c>
      <c r="F199" s="191" t="s">
        <v>241</v>
      </c>
      <c r="G199" s="178"/>
      <c r="H199" s="178"/>
      <c r="I199" s="181"/>
      <c r="J199" s="192">
        <f>BK199</f>
        <v>0</v>
      </c>
      <c r="K199" s="178"/>
      <c r="L199" s="183"/>
      <c r="M199" s="184"/>
      <c r="N199" s="185"/>
      <c r="O199" s="185"/>
      <c r="P199" s="186">
        <f>SUM(P200:P201)</f>
        <v>0</v>
      </c>
      <c r="Q199" s="185"/>
      <c r="R199" s="186">
        <f>SUM(R200:R201)</f>
        <v>0</v>
      </c>
      <c r="S199" s="185"/>
      <c r="T199" s="187">
        <f>SUM(T200:T201)</f>
        <v>0</v>
      </c>
      <c r="AR199" s="188" t="s">
        <v>86</v>
      </c>
      <c r="AT199" s="189" t="s">
        <v>78</v>
      </c>
      <c r="AU199" s="189" t="s">
        <v>86</v>
      </c>
      <c r="AY199" s="188" t="s">
        <v>149</v>
      </c>
      <c r="BK199" s="190">
        <f>SUM(BK200:BK201)</f>
        <v>0</v>
      </c>
    </row>
    <row r="200" spans="1:65" s="2" customFormat="1" ht="16.5" customHeight="1">
      <c r="A200" s="35"/>
      <c r="B200" s="36"/>
      <c r="C200" s="193" t="s">
        <v>242</v>
      </c>
      <c r="D200" s="193" t="s">
        <v>152</v>
      </c>
      <c r="E200" s="194" t="s">
        <v>243</v>
      </c>
      <c r="F200" s="195" t="s">
        <v>244</v>
      </c>
      <c r="G200" s="196" t="s">
        <v>221</v>
      </c>
      <c r="H200" s="197">
        <v>1.601</v>
      </c>
      <c r="I200" s="198"/>
      <c r="J200" s="199">
        <f>ROUND(I200*H200,2)</f>
        <v>0</v>
      </c>
      <c r="K200" s="200"/>
      <c r="L200" s="40"/>
      <c r="M200" s="201" t="s">
        <v>1</v>
      </c>
      <c r="N200" s="202" t="s">
        <v>44</v>
      </c>
      <c r="O200" s="72"/>
      <c r="P200" s="203">
        <f>O200*H200</f>
        <v>0</v>
      </c>
      <c r="Q200" s="203">
        <v>0</v>
      </c>
      <c r="R200" s="203">
        <f>Q200*H200</f>
        <v>0</v>
      </c>
      <c r="S200" s="203">
        <v>0</v>
      </c>
      <c r="T200" s="204">
        <f>S200*H200</f>
        <v>0</v>
      </c>
      <c r="U200" s="35"/>
      <c r="V200" s="35"/>
      <c r="W200" s="35"/>
      <c r="X200" s="35"/>
      <c r="Y200" s="35"/>
      <c r="Z200" s="35"/>
      <c r="AA200" s="35"/>
      <c r="AB200" s="35"/>
      <c r="AC200" s="35"/>
      <c r="AD200" s="35"/>
      <c r="AE200" s="35"/>
      <c r="AR200" s="205" t="s">
        <v>150</v>
      </c>
      <c r="AT200" s="205" t="s">
        <v>152</v>
      </c>
      <c r="AU200" s="205" t="s">
        <v>88</v>
      </c>
      <c r="AY200" s="18" t="s">
        <v>149</v>
      </c>
      <c r="BE200" s="206">
        <f>IF(N200="základní",J200,0)</f>
        <v>0</v>
      </c>
      <c r="BF200" s="206">
        <f>IF(N200="snížená",J200,0)</f>
        <v>0</v>
      </c>
      <c r="BG200" s="206">
        <f>IF(N200="zákl. přenesená",J200,0)</f>
        <v>0</v>
      </c>
      <c r="BH200" s="206">
        <f>IF(N200="sníž. přenesená",J200,0)</f>
        <v>0</v>
      </c>
      <c r="BI200" s="206">
        <f>IF(N200="nulová",J200,0)</f>
        <v>0</v>
      </c>
      <c r="BJ200" s="18" t="s">
        <v>86</v>
      </c>
      <c r="BK200" s="206">
        <f>ROUND(I200*H200,2)</f>
        <v>0</v>
      </c>
      <c r="BL200" s="18" t="s">
        <v>150</v>
      </c>
      <c r="BM200" s="205" t="s">
        <v>245</v>
      </c>
    </row>
    <row r="201" spans="1:65" s="2" customFormat="1" ht="24.2" customHeight="1">
      <c r="A201" s="35"/>
      <c r="B201" s="36"/>
      <c r="C201" s="193" t="s">
        <v>246</v>
      </c>
      <c r="D201" s="193" t="s">
        <v>152</v>
      </c>
      <c r="E201" s="194" t="s">
        <v>247</v>
      </c>
      <c r="F201" s="195" t="s">
        <v>248</v>
      </c>
      <c r="G201" s="196" t="s">
        <v>221</v>
      </c>
      <c r="H201" s="197">
        <v>1.601</v>
      </c>
      <c r="I201" s="198"/>
      <c r="J201" s="199">
        <f>ROUND(I201*H201,2)</f>
        <v>0</v>
      </c>
      <c r="K201" s="200"/>
      <c r="L201" s="40"/>
      <c r="M201" s="201" t="s">
        <v>1</v>
      </c>
      <c r="N201" s="202" t="s">
        <v>44</v>
      </c>
      <c r="O201" s="72"/>
      <c r="P201" s="203">
        <f>O201*H201</f>
        <v>0</v>
      </c>
      <c r="Q201" s="203">
        <v>0</v>
      </c>
      <c r="R201" s="203">
        <f>Q201*H201</f>
        <v>0</v>
      </c>
      <c r="S201" s="203">
        <v>0</v>
      </c>
      <c r="T201" s="204">
        <f>S201*H201</f>
        <v>0</v>
      </c>
      <c r="U201" s="35"/>
      <c r="V201" s="35"/>
      <c r="W201" s="35"/>
      <c r="X201" s="35"/>
      <c r="Y201" s="35"/>
      <c r="Z201" s="35"/>
      <c r="AA201" s="35"/>
      <c r="AB201" s="35"/>
      <c r="AC201" s="35"/>
      <c r="AD201" s="35"/>
      <c r="AE201" s="35"/>
      <c r="AR201" s="205" t="s">
        <v>150</v>
      </c>
      <c r="AT201" s="205" t="s">
        <v>152</v>
      </c>
      <c r="AU201" s="205" t="s">
        <v>88</v>
      </c>
      <c r="AY201" s="18" t="s">
        <v>149</v>
      </c>
      <c r="BE201" s="206">
        <f>IF(N201="základní",J201,0)</f>
        <v>0</v>
      </c>
      <c r="BF201" s="206">
        <f>IF(N201="snížená",J201,0)</f>
        <v>0</v>
      </c>
      <c r="BG201" s="206">
        <f>IF(N201="zákl. přenesená",J201,0)</f>
        <v>0</v>
      </c>
      <c r="BH201" s="206">
        <f>IF(N201="sníž. přenesená",J201,0)</f>
        <v>0</v>
      </c>
      <c r="BI201" s="206">
        <f>IF(N201="nulová",J201,0)</f>
        <v>0</v>
      </c>
      <c r="BJ201" s="18" t="s">
        <v>86</v>
      </c>
      <c r="BK201" s="206">
        <f>ROUND(I201*H201,2)</f>
        <v>0</v>
      </c>
      <c r="BL201" s="18" t="s">
        <v>150</v>
      </c>
      <c r="BM201" s="205" t="s">
        <v>249</v>
      </c>
    </row>
    <row r="202" spans="1:65" s="12" customFormat="1" ht="25.9" customHeight="1">
      <c r="B202" s="177"/>
      <c r="C202" s="178"/>
      <c r="D202" s="179" t="s">
        <v>78</v>
      </c>
      <c r="E202" s="180" t="s">
        <v>250</v>
      </c>
      <c r="F202" s="180" t="s">
        <v>251</v>
      </c>
      <c r="G202" s="178"/>
      <c r="H202" s="178"/>
      <c r="I202" s="181"/>
      <c r="J202" s="182">
        <f>BK202</f>
        <v>0</v>
      </c>
      <c r="K202" s="178"/>
      <c r="L202" s="183"/>
      <c r="M202" s="184"/>
      <c r="N202" s="185"/>
      <c r="O202" s="185"/>
      <c r="P202" s="186">
        <f>P203+P213+P221+P228+P239+P273+P306+P350</f>
        <v>0</v>
      </c>
      <c r="Q202" s="185"/>
      <c r="R202" s="186">
        <f>R203+R213+R221+R228+R239+R273+R306+R350</f>
        <v>1.16028244</v>
      </c>
      <c r="S202" s="185"/>
      <c r="T202" s="187">
        <f>T203+T213+T221+T228+T239+T273+T306+T350</f>
        <v>0.78502874</v>
      </c>
      <c r="AR202" s="188" t="s">
        <v>88</v>
      </c>
      <c r="AT202" s="189" t="s">
        <v>78</v>
      </c>
      <c r="AU202" s="189" t="s">
        <v>79</v>
      </c>
      <c r="AY202" s="188" t="s">
        <v>149</v>
      </c>
      <c r="BK202" s="190">
        <f>BK203+BK213+BK221+BK228+BK239+BK273+BK306+BK350</f>
        <v>0</v>
      </c>
    </row>
    <row r="203" spans="1:65" s="12" customFormat="1" ht="22.9" customHeight="1">
      <c r="B203" s="177"/>
      <c r="C203" s="178"/>
      <c r="D203" s="179" t="s">
        <v>78</v>
      </c>
      <c r="E203" s="191" t="s">
        <v>252</v>
      </c>
      <c r="F203" s="191" t="s">
        <v>253</v>
      </c>
      <c r="G203" s="178"/>
      <c r="H203" s="178"/>
      <c r="I203" s="181"/>
      <c r="J203" s="192">
        <f>BK203</f>
        <v>0</v>
      </c>
      <c r="K203" s="178"/>
      <c r="L203" s="183"/>
      <c r="M203" s="184"/>
      <c r="N203" s="185"/>
      <c r="O203" s="185"/>
      <c r="P203" s="186">
        <f>SUM(P204:P212)</f>
        <v>0</v>
      </c>
      <c r="Q203" s="185"/>
      <c r="R203" s="186">
        <f>SUM(R204:R212)</f>
        <v>3.6051200000000003E-3</v>
      </c>
      <c r="S203" s="185"/>
      <c r="T203" s="187">
        <f>SUM(T204:T212)</f>
        <v>0</v>
      </c>
      <c r="AR203" s="188" t="s">
        <v>88</v>
      </c>
      <c r="AT203" s="189" t="s">
        <v>78</v>
      </c>
      <c r="AU203" s="189" t="s">
        <v>86</v>
      </c>
      <c r="AY203" s="188" t="s">
        <v>149</v>
      </c>
      <c r="BK203" s="190">
        <f>SUM(BK204:BK212)</f>
        <v>0</v>
      </c>
    </row>
    <row r="204" spans="1:65" s="2" customFormat="1" ht="33" customHeight="1">
      <c r="A204" s="35"/>
      <c r="B204" s="36"/>
      <c r="C204" s="193" t="s">
        <v>254</v>
      </c>
      <c r="D204" s="193" t="s">
        <v>152</v>
      </c>
      <c r="E204" s="194" t="s">
        <v>255</v>
      </c>
      <c r="F204" s="195" t="s">
        <v>256</v>
      </c>
      <c r="G204" s="196" t="s">
        <v>186</v>
      </c>
      <c r="H204" s="197">
        <v>4.8330000000000002</v>
      </c>
      <c r="I204" s="198"/>
      <c r="J204" s="199">
        <f>ROUND(I204*H204,2)</f>
        <v>0</v>
      </c>
      <c r="K204" s="200"/>
      <c r="L204" s="40"/>
      <c r="M204" s="201" t="s">
        <v>1</v>
      </c>
      <c r="N204" s="202" t="s">
        <v>44</v>
      </c>
      <c r="O204" s="72"/>
      <c r="P204" s="203">
        <f>O204*H204</f>
        <v>0</v>
      </c>
      <c r="Q204" s="203">
        <v>0</v>
      </c>
      <c r="R204" s="203">
        <f>Q204*H204</f>
        <v>0</v>
      </c>
      <c r="S204" s="203">
        <v>0</v>
      </c>
      <c r="T204" s="204">
        <f>S204*H204</f>
        <v>0</v>
      </c>
      <c r="U204" s="35"/>
      <c r="V204" s="35"/>
      <c r="W204" s="35"/>
      <c r="X204" s="35"/>
      <c r="Y204" s="35"/>
      <c r="Z204" s="35"/>
      <c r="AA204" s="35"/>
      <c r="AB204" s="35"/>
      <c r="AC204" s="35"/>
      <c r="AD204" s="35"/>
      <c r="AE204" s="35"/>
      <c r="AR204" s="205" t="s">
        <v>242</v>
      </c>
      <c r="AT204" s="205" t="s">
        <v>152</v>
      </c>
      <c r="AU204" s="205" t="s">
        <v>88</v>
      </c>
      <c r="AY204" s="18" t="s">
        <v>149</v>
      </c>
      <c r="BE204" s="206">
        <f>IF(N204="základní",J204,0)</f>
        <v>0</v>
      </c>
      <c r="BF204" s="206">
        <f>IF(N204="snížená",J204,0)</f>
        <v>0</v>
      </c>
      <c r="BG204" s="206">
        <f>IF(N204="zákl. přenesená",J204,0)</f>
        <v>0</v>
      </c>
      <c r="BH204" s="206">
        <f>IF(N204="sníž. přenesená",J204,0)</f>
        <v>0</v>
      </c>
      <c r="BI204" s="206">
        <f>IF(N204="nulová",J204,0)</f>
        <v>0</v>
      </c>
      <c r="BJ204" s="18" t="s">
        <v>86</v>
      </c>
      <c r="BK204" s="206">
        <f>ROUND(I204*H204,2)</f>
        <v>0</v>
      </c>
      <c r="BL204" s="18" t="s">
        <v>242</v>
      </c>
      <c r="BM204" s="205" t="s">
        <v>257</v>
      </c>
    </row>
    <row r="205" spans="1:65" s="13" customFormat="1" ht="11.25">
      <c r="B205" s="212"/>
      <c r="C205" s="213"/>
      <c r="D205" s="207" t="s">
        <v>159</v>
      </c>
      <c r="E205" s="214" t="s">
        <v>1</v>
      </c>
      <c r="F205" s="215" t="s">
        <v>258</v>
      </c>
      <c r="G205" s="213"/>
      <c r="H205" s="214" t="s">
        <v>1</v>
      </c>
      <c r="I205" s="216"/>
      <c r="J205" s="213"/>
      <c r="K205" s="213"/>
      <c r="L205" s="217"/>
      <c r="M205" s="218"/>
      <c r="N205" s="219"/>
      <c r="O205" s="219"/>
      <c r="P205" s="219"/>
      <c r="Q205" s="219"/>
      <c r="R205" s="219"/>
      <c r="S205" s="219"/>
      <c r="T205" s="220"/>
      <c r="AT205" s="221" t="s">
        <v>159</v>
      </c>
      <c r="AU205" s="221" t="s">
        <v>88</v>
      </c>
      <c r="AV205" s="13" t="s">
        <v>86</v>
      </c>
      <c r="AW205" s="13" t="s">
        <v>35</v>
      </c>
      <c r="AX205" s="13" t="s">
        <v>79</v>
      </c>
      <c r="AY205" s="221" t="s">
        <v>149</v>
      </c>
    </row>
    <row r="206" spans="1:65" s="13" customFormat="1" ht="11.25">
      <c r="B206" s="212"/>
      <c r="C206" s="213"/>
      <c r="D206" s="207" t="s">
        <v>159</v>
      </c>
      <c r="E206" s="214" t="s">
        <v>1</v>
      </c>
      <c r="F206" s="215" t="s">
        <v>213</v>
      </c>
      <c r="G206" s="213"/>
      <c r="H206" s="214" t="s">
        <v>1</v>
      </c>
      <c r="I206" s="216"/>
      <c r="J206" s="213"/>
      <c r="K206" s="213"/>
      <c r="L206" s="217"/>
      <c r="M206" s="218"/>
      <c r="N206" s="219"/>
      <c r="O206" s="219"/>
      <c r="P206" s="219"/>
      <c r="Q206" s="219"/>
      <c r="R206" s="219"/>
      <c r="S206" s="219"/>
      <c r="T206" s="220"/>
      <c r="AT206" s="221" t="s">
        <v>159</v>
      </c>
      <c r="AU206" s="221" t="s">
        <v>88</v>
      </c>
      <c r="AV206" s="13" t="s">
        <v>86</v>
      </c>
      <c r="AW206" s="13" t="s">
        <v>35</v>
      </c>
      <c r="AX206" s="13" t="s">
        <v>79</v>
      </c>
      <c r="AY206" s="221" t="s">
        <v>149</v>
      </c>
    </row>
    <row r="207" spans="1:65" s="14" customFormat="1" ht="11.25">
      <c r="B207" s="222"/>
      <c r="C207" s="223"/>
      <c r="D207" s="207" t="s">
        <v>159</v>
      </c>
      <c r="E207" s="224" t="s">
        <v>1</v>
      </c>
      <c r="F207" s="225" t="s">
        <v>259</v>
      </c>
      <c r="G207" s="223"/>
      <c r="H207" s="226">
        <v>4.8330000000000002</v>
      </c>
      <c r="I207" s="227"/>
      <c r="J207" s="223"/>
      <c r="K207" s="223"/>
      <c r="L207" s="228"/>
      <c r="M207" s="229"/>
      <c r="N207" s="230"/>
      <c r="O207" s="230"/>
      <c r="P207" s="230"/>
      <c r="Q207" s="230"/>
      <c r="R207" s="230"/>
      <c r="S207" s="230"/>
      <c r="T207" s="231"/>
      <c r="AT207" s="232" t="s">
        <v>159</v>
      </c>
      <c r="AU207" s="232" t="s">
        <v>88</v>
      </c>
      <c r="AV207" s="14" t="s">
        <v>88</v>
      </c>
      <c r="AW207" s="14" t="s">
        <v>35</v>
      </c>
      <c r="AX207" s="14" t="s">
        <v>79</v>
      </c>
      <c r="AY207" s="232" t="s">
        <v>149</v>
      </c>
    </row>
    <row r="208" spans="1:65" s="15" customFormat="1" ht="11.25">
      <c r="B208" s="233"/>
      <c r="C208" s="234"/>
      <c r="D208" s="207" t="s">
        <v>159</v>
      </c>
      <c r="E208" s="235" t="s">
        <v>1</v>
      </c>
      <c r="F208" s="236" t="s">
        <v>163</v>
      </c>
      <c r="G208" s="234"/>
      <c r="H208" s="237">
        <v>4.8330000000000002</v>
      </c>
      <c r="I208" s="238"/>
      <c r="J208" s="234"/>
      <c r="K208" s="234"/>
      <c r="L208" s="239"/>
      <c r="M208" s="240"/>
      <c r="N208" s="241"/>
      <c r="O208" s="241"/>
      <c r="P208" s="241"/>
      <c r="Q208" s="241"/>
      <c r="R208" s="241"/>
      <c r="S208" s="241"/>
      <c r="T208" s="242"/>
      <c r="AT208" s="243" t="s">
        <v>159</v>
      </c>
      <c r="AU208" s="243" t="s">
        <v>88</v>
      </c>
      <c r="AV208" s="15" t="s">
        <v>150</v>
      </c>
      <c r="AW208" s="15" t="s">
        <v>35</v>
      </c>
      <c r="AX208" s="15" t="s">
        <v>86</v>
      </c>
      <c r="AY208" s="243" t="s">
        <v>149</v>
      </c>
    </row>
    <row r="209" spans="1:65" s="2" customFormat="1" ht="24.2" customHeight="1">
      <c r="A209" s="35"/>
      <c r="B209" s="36"/>
      <c r="C209" s="255" t="s">
        <v>260</v>
      </c>
      <c r="D209" s="255" t="s">
        <v>261</v>
      </c>
      <c r="E209" s="256" t="s">
        <v>262</v>
      </c>
      <c r="F209" s="257" t="s">
        <v>263</v>
      </c>
      <c r="G209" s="258" t="s">
        <v>186</v>
      </c>
      <c r="H209" s="259">
        <v>5.633</v>
      </c>
      <c r="I209" s="260"/>
      <c r="J209" s="261">
        <f>ROUND(I209*H209,2)</f>
        <v>0</v>
      </c>
      <c r="K209" s="262"/>
      <c r="L209" s="263"/>
      <c r="M209" s="264" t="s">
        <v>1</v>
      </c>
      <c r="N209" s="265" t="s">
        <v>44</v>
      </c>
      <c r="O209" s="72"/>
      <c r="P209" s="203">
        <f>O209*H209</f>
        <v>0</v>
      </c>
      <c r="Q209" s="203">
        <v>6.4000000000000005E-4</v>
      </c>
      <c r="R209" s="203">
        <f>Q209*H209</f>
        <v>3.6051200000000003E-3</v>
      </c>
      <c r="S209" s="203">
        <v>0</v>
      </c>
      <c r="T209" s="204">
        <f>S209*H209</f>
        <v>0</v>
      </c>
      <c r="U209" s="35"/>
      <c r="V209" s="35"/>
      <c r="W209" s="35"/>
      <c r="X209" s="35"/>
      <c r="Y209" s="35"/>
      <c r="Z209" s="35"/>
      <c r="AA209" s="35"/>
      <c r="AB209" s="35"/>
      <c r="AC209" s="35"/>
      <c r="AD209" s="35"/>
      <c r="AE209" s="35"/>
      <c r="AR209" s="205" t="s">
        <v>264</v>
      </c>
      <c r="AT209" s="205" t="s">
        <v>261</v>
      </c>
      <c r="AU209" s="205" t="s">
        <v>88</v>
      </c>
      <c r="AY209" s="18" t="s">
        <v>149</v>
      </c>
      <c r="BE209" s="206">
        <f>IF(N209="základní",J209,0)</f>
        <v>0</v>
      </c>
      <c r="BF209" s="206">
        <f>IF(N209="snížená",J209,0)</f>
        <v>0</v>
      </c>
      <c r="BG209" s="206">
        <f>IF(N209="zákl. přenesená",J209,0)</f>
        <v>0</v>
      </c>
      <c r="BH209" s="206">
        <f>IF(N209="sníž. přenesená",J209,0)</f>
        <v>0</v>
      </c>
      <c r="BI209" s="206">
        <f>IF(N209="nulová",J209,0)</f>
        <v>0</v>
      </c>
      <c r="BJ209" s="18" t="s">
        <v>86</v>
      </c>
      <c r="BK209" s="206">
        <f>ROUND(I209*H209,2)</f>
        <v>0</v>
      </c>
      <c r="BL209" s="18" t="s">
        <v>242</v>
      </c>
      <c r="BM209" s="205" t="s">
        <v>265</v>
      </c>
    </row>
    <row r="210" spans="1:65" s="14" customFormat="1" ht="11.25">
      <c r="B210" s="222"/>
      <c r="C210" s="223"/>
      <c r="D210" s="207" t="s">
        <v>159</v>
      </c>
      <c r="E210" s="223"/>
      <c r="F210" s="225" t="s">
        <v>266</v>
      </c>
      <c r="G210" s="223"/>
      <c r="H210" s="226">
        <v>5.633</v>
      </c>
      <c r="I210" s="227"/>
      <c r="J210" s="223"/>
      <c r="K210" s="223"/>
      <c r="L210" s="228"/>
      <c r="M210" s="229"/>
      <c r="N210" s="230"/>
      <c r="O210" s="230"/>
      <c r="P210" s="230"/>
      <c r="Q210" s="230"/>
      <c r="R210" s="230"/>
      <c r="S210" s="230"/>
      <c r="T210" s="231"/>
      <c r="AT210" s="232" t="s">
        <v>159</v>
      </c>
      <c r="AU210" s="232" t="s">
        <v>88</v>
      </c>
      <c r="AV210" s="14" t="s">
        <v>88</v>
      </c>
      <c r="AW210" s="14" t="s">
        <v>4</v>
      </c>
      <c r="AX210" s="14" t="s">
        <v>86</v>
      </c>
      <c r="AY210" s="232" t="s">
        <v>149</v>
      </c>
    </row>
    <row r="211" spans="1:65" s="2" customFormat="1" ht="24.2" customHeight="1">
      <c r="A211" s="35"/>
      <c r="B211" s="36"/>
      <c r="C211" s="193" t="s">
        <v>267</v>
      </c>
      <c r="D211" s="193" t="s">
        <v>152</v>
      </c>
      <c r="E211" s="194" t="s">
        <v>268</v>
      </c>
      <c r="F211" s="195" t="s">
        <v>269</v>
      </c>
      <c r="G211" s="196" t="s">
        <v>221</v>
      </c>
      <c r="H211" s="197">
        <v>4.0000000000000001E-3</v>
      </c>
      <c r="I211" s="198"/>
      <c r="J211" s="199">
        <f>ROUND(I211*H211,2)</f>
        <v>0</v>
      </c>
      <c r="K211" s="200"/>
      <c r="L211" s="40"/>
      <c r="M211" s="201" t="s">
        <v>1</v>
      </c>
      <c r="N211" s="202" t="s">
        <v>44</v>
      </c>
      <c r="O211" s="72"/>
      <c r="P211" s="203">
        <f>O211*H211</f>
        <v>0</v>
      </c>
      <c r="Q211" s="203">
        <v>0</v>
      </c>
      <c r="R211" s="203">
        <f>Q211*H211</f>
        <v>0</v>
      </c>
      <c r="S211" s="203">
        <v>0</v>
      </c>
      <c r="T211" s="204">
        <f>S211*H211</f>
        <v>0</v>
      </c>
      <c r="U211" s="35"/>
      <c r="V211" s="35"/>
      <c r="W211" s="35"/>
      <c r="X211" s="35"/>
      <c r="Y211" s="35"/>
      <c r="Z211" s="35"/>
      <c r="AA211" s="35"/>
      <c r="AB211" s="35"/>
      <c r="AC211" s="35"/>
      <c r="AD211" s="35"/>
      <c r="AE211" s="35"/>
      <c r="AR211" s="205" t="s">
        <v>242</v>
      </c>
      <c r="AT211" s="205" t="s">
        <v>152</v>
      </c>
      <c r="AU211" s="205" t="s">
        <v>88</v>
      </c>
      <c r="AY211" s="18" t="s">
        <v>149</v>
      </c>
      <c r="BE211" s="206">
        <f>IF(N211="základní",J211,0)</f>
        <v>0</v>
      </c>
      <c r="BF211" s="206">
        <f>IF(N211="snížená",J211,0)</f>
        <v>0</v>
      </c>
      <c r="BG211" s="206">
        <f>IF(N211="zákl. přenesená",J211,0)</f>
        <v>0</v>
      </c>
      <c r="BH211" s="206">
        <f>IF(N211="sníž. přenesená",J211,0)</f>
        <v>0</v>
      </c>
      <c r="BI211" s="206">
        <f>IF(N211="nulová",J211,0)</f>
        <v>0</v>
      </c>
      <c r="BJ211" s="18" t="s">
        <v>86</v>
      </c>
      <c r="BK211" s="206">
        <f>ROUND(I211*H211,2)</f>
        <v>0</v>
      </c>
      <c r="BL211" s="18" t="s">
        <v>242</v>
      </c>
      <c r="BM211" s="205" t="s">
        <v>270</v>
      </c>
    </row>
    <row r="212" spans="1:65" s="2" customFormat="1" ht="24.2" customHeight="1">
      <c r="A212" s="35"/>
      <c r="B212" s="36"/>
      <c r="C212" s="193" t="s">
        <v>7</v>
      </c>
      <c r="D212" s="193" t="s">
        <v>152</v>
      </c>
      <c r="E212" s="194" t="s">
        <v>271</v>
      </c>
      <c r="F212" s="195" t="s">
        <v>272</v>
      </c>
      <c r="G212" s="196" t="s">
        <v>221</v>
      </c>
      <c r="H212" s="197">
        <v>4.0000000000000001E-3</v>
      </c>
      <c r="I212" s="198"/>
      <c r="J212" s="199">
        <f>ROUND(I212*H212,2)</f>
        <v>0</v>
      </c>
      <c r="K212" s="200"/>
      <c r="L212" s="40"/>
      <c r="M212" s="201" t="s">
        <v>1</v>
      </c>
      <c r="N212" s="202" t="s">
        <v>44</v>
      </c>
      <c r="O212" s="72"/>
      <c r="P212" s="203">
        <f>O212*H212</f>
        <v>0</v>
      </c>
      <c r="Q212" s="203">
        <v>0</v>
      </c>
      <c r="R212" s="203">
        <f>Q212*H212</f>
        <v>0</v>
      </c>
      <c r="S212" s="203">
        <v>0</v>
      </c>
      <c r="T212" s="204">
        <f>S212*H212</f>
        <v>0</v>
      </c>
      <c r="U212" s="35"/>
      <c r="V212" s="35"/>
      <c r="W212" s="35"/>
      <c r="X212" s="35"/>
      <c r="Y212" s="35"/>
      <c r="Z212" s="35"/>
      <c r="AA212" s="35"/>
      <c r="AB212" s="35"/>
      <c r="AC212" s="35"/>
      <c r="AD212" s="35"/>
      <c r="AE212" s="35"/>
      <c r="AR212" s="205" t="s">
        <v>242</v>
      </c>
      <c r="AT212" s="205" t="s">
        <v>152</v>
      </c>
      <c r="AU212" s="205" t="s">
        <v>88</v>
      </c>
      <c r="AY212" s="18" t="s">
        <v>149</v>
      </c>
      <c r="BE212" s="206">
        <f>IF(N212="základní",J212,0)</f>
        <v>0</v>
      </c>
      <c r="BF212" s="206">
        <f>IF(N212="snížená",J212,0)</f>
        <v>0</v>
      </c>
      <c r="BG212" s="206">
        <f>IF(N212="zákl. přenesená",J212,0)</f>
        <v>0</v>
      </c>
      <c r="BH212" s="206">
        <f>IF(N212="sníž. přenesená",J212,0)</f>
        <v>0</v>
      </c>
      <c r="BI212" s="206">
        <f>IF(N212="nulová",J212,0)</f>
        <v>0</v>
      </c>
      <c r="BJ212" s="18" t="s">
        <v>86</v>
      </c>
      <c r="BK212" s="206">
        <f>ROUND(I212*H212,2)</f>
        <v>0</v>
      </c>
      <c r="BL212" s="18" t="s">
        <v>242</v>
      </c>
      <c r="BM212" s="205" t="s">
        <v>273</v>
      </c>
    </row>
    <row r="213" spans="1:65" s="12" customFormat="1" ht="22.9" customHeight="1">
      <c r="B213" s="177"/>
      <c r="C213" s="178"/>
      <c r="D213" s="179" t="s">
        <v>78</v>
      </c>
      <c r="E213" s="191" t="s">
        <v>274</v>
      </c>
      <c r="F213" s="191" t="s">
        <v>275</v>
      </c>
      <c r="G213" s="178"/>
      <c r="H213" s="178"/>
      <c r="I213" s="181"/>
      <c r="J213" s="192">
        <f>BK213</f>
        <v>0</v>
      </c>
      <c r="K213" s="178"/>
      <c r="L213" s="183"/>
      <c r="M213" s="184"/>
      <c r="N213" s="185"/>
      <c r="O213" s="185"/>
      <c r="P213" s="186">
        <f>SUM(P214:P220)</f>
        <v>0</v>
      </c>
      <c r="Q213" s="185"/>
      <c r="R213" s="186">
        <f>SUM(R214:R220)</f>
        <v>6.6297000000000005E-3</v>
      </c>
      <c r="S213" s="185"/>
      <c r="T213" s="187">
        <f>SUM(T214:T220)</f>
        <v>0</v>
      </c>
      <c r="AR213" s="188" t="s">
        <v>88</v>
      </c>
      <c r="AT213" s="189" t="s">
        <v>78</v>
      </c>
      <c r="AU213" s="189" t="s">
        <v>86</v>
      </c>
      <c r="AY213" s="188" t="s">
        <v>149</v>
      </c>
      <c r="BK213" s="190">
        <f>SUM(BK214:BK220)</f>
        <v>0</v>
      </c>
    </row>
    <row r="214" spans="1:65" s="2" customFormat="1" ht="16.5" customHeight="1">
      <c r="A214" s="35"/>
      <c r="B214" s="36"/>
      <c r="C214" s="193" t="s">
        <v>276</v>
      </c>
      <c r="D214" s="193" t="s">
        <v>152</v>
      </c>
      <c r="E214" s="194" t="s">
        <v>277</v>
      </c>
      <c r="F214" s="195" t="s">
        <v>278</v>
      </c>
      <c r="G214" s="196" t="s">
        <v>155</v>
      </c>
      <c r="H214" s="197">
        <v>16.170000000000002</v>
      </c>
      <c r="I214" s="198"/>
      <c r="J214" s="199">
        <f>ROUND(I214*H214,2)</f>
        <v>0</v>
      </c>
      <c r="K214" s="200"/>
      <c r="L214" s="40"/>
      <c r="M214" s="201" t="s">
        <v>1</v>
      </c>
      <c r="N214" s="202" t="s">
        <v>44</v>
      </c>
      <c r="O214" s="72"/>
      <c r="P214" s="203">
        <f>O214*H214</f>
        <v>0</v>
      </c>
      <c r="Q214" s="203">
        <v>4.0999999999999999E-4</v>
      </c>
      <c r="R214" s="203">
        <f>Q214*H214</f>
        <v>6.6297000000000005E-3</v>
      </c>
      <c r="S214" s="203">
        <v>0</v>
      </c>
      <c r="T214" s="204">
        <f>S214*H214</f>
        <v>0</v>
      </c>
      <c r="U214" s="35"/>
      <c r="V214" s="35"/>
      <c r="W214" s="35"/>
      <c r="X214" s="35"/>
      <c r="Y214" s="35"/>
      <c r="Z214" s="35"/>
      <c r="AA214" s="35"/>
      <c r="AB214" s="35"/>
      <c r="AC214" s="35"/>
      <c r="AD214" s="35"/>
      <c r="AE214" s="35"/>
      <c r="AR214" s="205" t="s">
        <v>242</v>
      </c>
      <c r="AT214" s="205" t="s">
        <v>152</v>
      </c>
      <c r="AU214" s="205" t="s">
        <v>88</v>
      </c>
      <c r="AY214" s="18" t="s">
        <v>149</v>
      </c>
      <c r="BE214" s="206">
        <f>IF(N214="základní",J214,0)</f>
        <v>0</v>
      </c>
      <c r="BF214" s="206">
        <f>IF(N214="snížená",J214,0)</f>
        <v>0</v>
      </c>
      <c r="BG214" s="206">
        <f>IF(N214="zákl. přenesená",J214,0)</f>
        <v>0</v>
      </c>
      <c r="BH214" s="206">
        <f>IF(N214="sníž. přenesená",J214,0)</f>
        <v>0</v>
      </c>
      <c r="BI214" s="206">
        <f>IF(N214="nulová",J214,0)</f>
        <v>0</v>
      </c>
      <c r="BJ214" s="18" t="s">
        <v>86</v>
      </c>
      <c r="BK214" s="206">
        <f>ROUND(I214*H214,2)</f>
        <v>0</v>
      </c>
      <c r="BL214" s="18" t="s">
        <v>242</v>
      </c>
      <c r="BM214" s="205" t="s">
        <v>279</v>
      </c>
    </row>
    <row r="215" spans="1:65" s="13" customFormat="1" ht="11.25">
      <c r="B215" s="212"/>
      <c r="C215" s="213"/>
      <c r="D215" s="207" t="s">
        <v>159</v>
      </c>
      <c r="E215" s="214" t="s">
        <v>1</v>
      </c>
      <c r="F215" s="215" t="s">
        <v>160</v>
      </c>
      <c r="G215" s="213"/>
      <c r="H215" s="214" t="s">
        <v>1</v>
      </c>
      <c r="I215" s="216"/>
      <c r="J215" s="213"/>
      <c r="K215" s="213"/>
      <c r="L215" s="217"/>
      <c r="M215" s="218"/>
      <c r="N215" s="219"/>
      <c r="O215" s="219"/>
      <c r="P215" s="219"/>
      <c r="Q215" s="219"/>
      <c r="R215" s="219"/>
      <c r="S215" s="219"/>
      <c r="T215" s="220"/>
      <c r="AT215" s="221" t="s">
        <v>159</v>
      </c>
      <c r="AU215" s="221" t="s">
        <v>88</v>
      </c>
      <c r="AV215" s="13" t="s">
        <v>86</v>
      </c>
      <c r="AW215" s="13" t="s">
        <v>35</v>
      </c>
      <c r="AX215" s="13" t="s">
        <v>79</v>
      </c>
      <c r="AY215" s="221" t="s">
        <v>149</v>
      </c>
    </row>
    <row r="216" spans="1:65" s="14" customFormat="1" ht="11.25">
      <c r="B216" s="222"/>
      <c r="C216" s="223"/>
      <c r="D216" s="207" t="s">
        <v>159</v>
      </c>
      <c r="E216" s="224" t="s">
        <v>1</v>
      </c>
      <c r="F216" s="225" t="s">
        <v>280</v>
      </c>
      <c r="G216" s="223"/>
      <c r="H216" s="226">
        <v>16.170000000000002</v>
      </c>
      <c r="I216" s="227"/>
      <c r="J216" s="223"/>
      <c r="K216" s="223"/>
      <c r="L216" s="228"/>
      <c r="M216" s="229"/>
      <c r="N216" s="230"/>
      <c r="O216" s="230"/>
      <c r="P216" s="230"/>
      <c r="Q216" s="230"/>
      <c r="R216" s="230"/>
      <c r="S216" s="230"/>
      <c r="T216" s="231"/>
      <c r="AT216" s="232" t="s">
        <v>159</v>
      </c>
      <c r="AU216" s="232" t="s">
        <v>88</v>
      </c>
      <c r="AV216" s="14" t="s">
        <v>88</v>
      </c>
      <c r="AW216" s="14" t="s">
        <v>35</v>
      </c>
      <c r="AX216" s="14" t="s">
        <v>79</v>
      </c>
      <c r="AY216" s="232" t="s">
        <v>149</v>
      </c>
    </row>
    <row r="217" spans="1:65" s="15" customFormat="1" ht="11.25">
      <c r="B217" s="233"/>
      <c r="C217" s="234"/>
      <c r="D217" s="207" t="s">
        <v>159</v>
      </c>
      <c r="E217" s="235" t="s">
        <v>1</v>
      </c>
      <c r="F217" s="236" t="s">
        <v>163</v>
      </c>
      <c r="G217" s="234"/>
      <c r="H217" s="237">
        <v>16.170000000000002</v>
      </c>
      <c r="I217" s="238"/>
      <c r="J217" s="234"/>
      <c r="K217" s="234"/>
      <c r="L217" s="239"/>
      <c r="M217" s="240"/>
      <c r="N217" s="241"/>
      <c r="O217" s="241"/>
      <c r="P217" s="241"/>
      <c r="Q217" s="241"/>
      <c r="R217" s="241"/>
      <c r="S217" s="241"/>
      <c r="T217" s="242"/>
      <c r="AT217" s="243" t="s">
        <v>159</v>
      </c>
      <c r="AU217" s="243" t="s">
        <v>88</v>
      </c>
      <c r="AV217" s="15" t="s">
        <v>150</v>
      </c>
      <c r="AW217" s="15" t="s">
        <v>35</v>
      </c>
      <c r="AX217" s="15" t="s">
        <v>86</v>
      </c>
      <c r="AY217" s="243" t="s">
        <v>149</v>
      </c>
    </row>
    <row r="218" spans="1:65" s="2" customFormat="1" ht="21.75" customHeight="1">
      <c r="A218" s="35"/>
      <c r="B218" s="36"/>
      <c r="C218" s="193" t="s">
        <v>281</v>
      </c>
      <c r="D218" s="193" t="s">
        <v>152</v>
      </c>
      <c r="E218" s="194" t="s">
        <v>282</v>
      </c>
      <c r="F218" s="195" t="s">
        <v>283</v>
      </c>
      <c r="G218" s="196" t="s">
        <v>155</v>
      </c>
      <c r="H218" s="197">
        <v>16.170000000000002</v>
      </c>
      <c r="I218" s="198"/>
      <c r="J218" s="199">
        <f>ROUND(I218*H218,2)</f>
        <v>0</v>
      </c>
      <c r="K218" s="200"/>
      <c r="L218" s="40"/>
      <c r="M218" s="201" t="s">
        <v>1</v>
      </c>
      <c r="N218" s="202" t="s">
        <v>44</v>
      </c>
      <c r="O218" s="72"/>
      <c r="P218" s="203">
        <f>O218*H218</f>
        <v>0</v>
      </c>
      <c r="Q218" s="203">
        <v>0</v>
      </c>
      <c r="R218" s="203">
        <f>Q218*H218</f>
        <v>0</v>
      </c>
      <c r="S218" s="203">
        <v>0</v>
      </c>
      <c r="T218" s="204">
        <f>S218*H218</f>
        <v>0</v>
      </c>
      <c r="U218" s="35"/>
      <c r="V218" s="35"/>
      <c r="W218" s="35"/>
      <c r="X218" s="35"/>
      <c r="Y218" s="35"/>
      <c r="Z218" s="35"/>
      <c r="AA218" s="35"/>
      <c r="AB218" s="35"/>
      <c r="AC218" s="35"/>
      <c r="AD218" s="35"/>
      <c r="AE218" s="35"/>
      <c r="AR218" s="205" t="s">
        <v>242</v>
      </c>
      <c r="AT218" s="205" t="s">
        <v>152</v>
      </c>
      <c r="AU218" s="205" t="s">
        <v>88</v>
      </c>
      <c r="AY218" s="18" t="s">
        <v>149</v>
      </c>
      <c r="BE218" s="206">
        <f>IF(N218="základní",J218,0)</f>
        <v>0</v>
      </c>
      <c r="BF218" s="206">
        <f>IF(N218="snížená",J218,0)</f>
        <v>0</v>
      </c>
      <c r="BG218" s="206">
        <f>IF(N218="zákl. přenesená",J218,0)</f>
        <v>0</v>
      </c>
      <c r="BH218" s="206">
        <f>IF(N218="sníž. přenesená",J218,0)</f>
        <v>0</v>
      </c>
      <c r="BI218" s="206">
        <f>IF(N218="nulová",J218,0)</f>
        <v>0</v>
      </c>
      <c r="BJ218" s="18" t="s">
        <v>86</v>
      </c>
      <c r="BK218" s="206">
        <f>ROUND(I218*H218,2)</f>
        <v>0</v>
      </c>
      <c r="BL218" s="18" t="s">
        <v>242</v>
      </c>
      <c r="BM218" s="205" t="s">
        <v>284</v>
      </c>
    </row>
    <row r="219" spans="1:65" s="2" customFormat="1" ht="24.2" customHeight="1">
      <c r="A219" s="35"/>
      <c r="B219" s="36"/>
      <c r="C219" s="193" t="s">
        <v>285</v>
      </c>
      <c r="D219" s="193" t="s">
        <v>152</v>
      </c>
      <c r="E219" s="194" t="s">
        <v>286</v>
      </c>
      <c r="F219" s="195" t="s">
        <v>287</v>
      </c>
      <c r="G219" s="196" t="s">
        <v>221</v>
      </c>
      <c r="H219" s="197">
        <v>7.0000000000000001E-3</v>
      </c>
      <c r="I219" s="198"/>
      <c r="J219" s="199">
        <f>ROUND(I219*H219,2)</f>
        <v>0</v>
      </c>
      <c r="K219" s="200"/>
      <c r="L219" s="40"/>
      <c r="M219" s="201" t="s">
        <v>1</v>
      </c>
      <c r="N219" s="202" t="s">
        <v>44</v>
      </c>
      <c r="O219" s="72"/>
      <c r="P219" s="203">
        <f>O219*H219</f>
        <v>0</v>
      </c>
      <c r="Q219" s="203">
        <v>0</v>
      </c>
      <c r="R219" s="203">
        <f>Q219*H219</f>
        <v>0</v>
      </c>
      <c r="S219" s="203">
        <v>0</v>
      </c>
      <c r="T219" s="204">
        <f>S219*H219</f>
        <v>0</v>
      </c>
      <c r="U219" s="35"/>
      <c r="V219" s="35"/>
      <c r="W219" s="35"/>
      <c r="X219" s="35"/>
      <c r="Y219" s="35"/>
      <c r="Z219" s="35"/>
      <c r="AA219" s="35"/>
      <c r="AB219" s="35"/>
      <c r="AC219" s="35"/>
      <c r="AD219" s="35"/>
      <c r="AE219" s="35"/>
      <c r="AR219" s="205" t="s">
        <v>242</v>
      </c>
      <c r="AT219" s="205" t="s">
        <v>152</v>
      </c>
      <c r="AU219" s="205" t="s">
        <v>88</v>
      </c>
      <c r="AY219" s="18" t="s">
        <v>149</v>
      </c>
      <c r="BE219" s="206">
        <f>IF(N219="základní",J219,0)</f>
        <v>0</v>
      </c>
      <c r="BF219" s="206">
        <f>IF(N219="snížená",J219,0)</f>
        <v>0</v>
      </c>
      <c r="BG219" s="206">
        <f>IF(N219="zákl. přenesená",J219,0)</f>
        <v>0</v>
      </c>
      <c r="BH219" s="206">
        <f>IF(N219="sníž. přenesená",J219,0)</f>
        <v>0</v>
      </c>
      <c r="BI219" s="206">
        <f>IF(N219="nulová",J219,0)</f>
        <v>0</v>
      </c>
      <c r="BJ219" s="18" t="s">
        <v>86</v>
      </c>
      <c r="BK219" s="206">
        <f>ROUND(I219*H219,2)</f>
        <v>0</v>
      </c>
      <c r="BL219" s="18" t="s">
        <v>242</v>
      </c>
      <c r="BM219" s="205" t="s">
        <v>288</v>
      </c>
    </row>
    <row r="220" spans="1:65" s="2" customFormat="1" ht="24.2" customHeight="1">
      <c r="A220" s="35"/>
      <c r="B220" s="36"/>
      <c r="C220" s="193" t="s">
        <v>289</v>
      </c>
      <c r="D220" s="193" t="s">
        <v>152</v>
      </c>
      <c r="E220" s="194" t="s">
        <v>290</v>
      </c>
      <c r="F220" s="195" t="s">
        <v>291</v>
      </c>
      <c r="G220" s="196" t="s">
        <v>221</v>
      </c>
      <c r="H220" s="197">
        <v>7.0000000000000001E-3</v>
      </c>
      <c r="I220" s="198"/>
      <c r="J220" s="199">
        <f>ROUND(I220*H220,2)</f>
        <v>0</v>
      </c>
      <c r="K220" s="200"/>
      <c r="L220" s="40"/>
      <c r="M220" s="201" t="s">
        <v>1</v>
      </c>
      <c r="N220" s="202" t="s">
        <v>44</v>
      </c>
      <c r="O220" s="72"/>
      <c r="P220" s="203">
        <f>O220*H220</f>
        <v>0</v>
      </c>
      <c r="Q220" s="203">
        <v>0</v>
      </c>
      <c r="R220" s="203">
        <f>Q220*H220</f>
        <v>0</v>
      </c>
      <c r="S220" s="203">
        <v>0</v>
      </c>
      <c r="T220" s="204">
        <f>S220*H220</f>
        <v>0</v>
      </c>
      <c r="U220" s="35"/>
      <c r="V220" s="35"/>
      <c r="W220" s="35"/>
      <c r="X220" s="35"/>
      <c r="Y220" s="35"/>
      <c r="Z220" s="35"/>
      <c r="AA220" s="35"/>
      <c r="AB220" s="35"/>
      <c r="AC220" s="35"/>
      <c r="AD220" s="35"/>
      <c r="AE220" s="35"/>
      <c r="AR220" s="205" t="s">
        <v>242</v>
      </c>
      <c r="AT220" s="205" t="s">
        <v>152</v>
      </c>
      <c r="AU220" s="205" t="s">
        <v>88</v>
      </c>
      <c r="AY220" s="18" t="s">
        <v>149</v>
      </c>
      <c r="BE220" s="206">
        <f>IF(N220="základní",J220,0)</f>
        <v>0</v>
      </c>
      <c r="BF220" s="206">
        <f>IF(N220="snížená",J220,0)</f>
        <v>0</v>
      </c>
      <c r="BG220" s="206">
        <f>IF(N220="zákl. přenesená",J220,0)</f>
        <v>0</v>
      </c>
      <c r="BH220" s="206">
        <f>IF(N220="sníž. přenesená",J220,0)</f>
        <v>0</v>
      </c>
      <c r="BI220" s="206">
        <f>IF(N220="nulová",J220,0)</f>
        <v>0</v>
      </c>
      <c r="BJ220" s="18" t="s">
        <v>86</v>
      </c>
      <c r="BK220" s="206">
        <f>ROUND(I220*H220,2)</f>
        <v>0</v>
      </c>
      <c r="BL220" s="18" t="s">
        <v>242</v>
      </c>
      <c r="BM220" s="205" t="s">
        <v>292</v>
      </c>
    </row>
    <row r="221" spans="1:65" s="12" customFormat="1" ht="22.9" customHeight="1">
      <c r="B221" s="177"/>
      <c r="C221" s="178"/>
      <c r="D221" s="179" t="s">
        <v>78</v>
      </c>
      <c r="E221" s="191" t="s">
        <v>293</v>
      </c>
      <c r="F221" s="191" t="s">
        <v>294</v>
      </c>
      <c r="G221" s="178"/>
      <c r="H221" s="178"/>
      <c r="I221" s="181"/>
      <c r="J221" s="192">
        <f>BK221</f>
        <v>0</v>
      </c>
      <c r="K221" s="178"/>
      <c r="L221" s="183"/>
      <c r="M221" s="184"/>
      <c r="N221" s="185"/>
      <c r="O221" s="185"/>
      <c r="P221" s="186">
        <f>SUM(P222:P227)</f>
        <v>0</v>
      </c>
      <c r="Q221" s="185"/>
      <c r="R221" s="186">
        <f>SUM(R222:R227)</f>
        <v>0</v>
      </c>
      <c r="S221" s="185"/>
      <c r="T221" s="187">
        <f>SUM(T222:T227)</f>
        <v>0</v>
      </c>
      <c r="AR221" s="188" t="s">
        <v>88</v>
      </c>
      <c r="AT221" s="189" t="s">
        <v>78</v>
      </c>
      <c r="AU221" s="189" t="s">
        <v>86</v>
      </c>
      <c r="AY221" s="188" t="s">
        <v>149</v>
      </c>
      <c r="BK221" s="190">
        <f>SUM(BK222:BK227)</f>
        <v>0</v>
      </c>
    </row>
    <row r="222" spans="1:65" s="2" customFormat="1" ht="24.2" customHeight="1">
      <c r="A222" s="35"/>
      <c r="B222" s="36"/>
      <c r="C222" s="193" t="s">
        <v>295</v>
      </c>
      <c r="D222" s="193" t="s">
        <v>152</v>
      </c>
      <c r="E222" s="194" t="s">
        <v>296</v>
      </c>
      <c r="F222" s="195" t="s">
        <v>297</v>
      </c>
      <c r="G222" s="196" t="s">
        <v>298</v>
      </c>
      <c r="H222" s="197">
        <v>4</v>
      </c>
      <c r="I222" s="198"/>
      <c r="J222" s="199">
        <f>ROUND(I222*H222,2)</f>
        <v>0</v>
      </c>
      <c r="K222" s="200"/>
      <c r="L222" s="40"/>
      <c r="M222" s="201" t="s">
        <v>1</v>
      </c>
      <c r="N222" s="202" t="s">
        <v>44</v>
      </c>
      <c r="O222" s="72"/>
      <c r="P222" s="203">
        <f>O222*H222</f>
        <v>0</v>
      </c>
      <c r="Q222" s="203">
        <v>0</v>
      </c>
      <c r="R222" s="203">
        <f>Q222*H222</f>
        <v>0</v>
      </c>
      <c r="S222" s="203">
        <v>0</v>
      </c>
      <c r="T222" s="204">
        <f>S222*H222</f>
        <v>0</v>
      </c>
      <c r="U222" s="35"/>
      <c r="V222" s="35"/>
      <c r="W222" s="35"/>
      <c r="X222" s="35"/>
      <c r="Y222" s="35"/>
      <c r="Z222" s="35"/>
      <c r="AA222" s="35"/>
      <c r="AB222" s="35"/>
      <c r="AC222" s="35"/>
      <c r="AD222" s="35"/>
      <c r="AE222" s="35"/>
      <c r="AR222" s="205" t="s">
        <v>242</v>
      </c>
      <c r="AT222" s="205" t="s">
        <v>152</v>
      </c>
      <c r="AU222" s="205" t="s">
        <v>88</v>
      </c>
      <c r="AY222" s="18" t="s">
        <v>149</v>
      </c>
      <c r="BE222" s="206">
        <f>IF(N222="základní",J222,0)</f>
        <v>0</v>
      </c>
      <c r="BF222" s="206">
        <f>IF(N222="snížená",J222,0)</f>
        <v>0</v>
      </c>
      <c r="BG222" s="206">
        <f>IF(N222="zákl. přenesená",J222,0)</f>
        <v>0</v>
      </c>
      <c r="BH222" s="206">
        <f>IF(N222="sníž. přenesená",J222,0)</f>
        <v>0</v>
      </c>
      <c r="BI222" s="206">
        <f>IF(N222="nulová",J222,0)</f>
        <v>0</v>
      </c>
      <c r="BJ222" s="18" t="s">
        <v>86</v>
      </c>
      <c r="BK222" s="206">
        <f>ROUND(I222*H222,2)</f>
        <v>0</v>
      </c>
      <c r="BL222" s="18" t="s">
        <v>242</v>
      </c>
      <c r="BM222" s="205" t="s">
        <v>299</v>
      </c>
    </row>
    <row r="223" spans="1:65" s="13" customFormat="1" ht="11.25">
      <c r="B223" s="212"/>
      <c r="C223" s="213"/>
      <c r="D223" s="207" t="s">
        <v>159</v>
      </c>
      <c r="E223" s="214" t="s">
        <v>1</v>
      </c>
      <c r="F223" s="215" t="s">
        <v>160</v>
      </c>
      <c r="G223" s="213"/>
      <c r="H223" s="214" t="s">
        <v>1</v>
      </c>
      <c r="I223" s="216"/>
      <c r="J223" s="213"/>
      <c r="K223" s="213"/>
      <c r="L223" s="217"/>
      <c r="M223" s="218"/>
      <c r="N223" s="219"/>
      <c r="O223" s="219"/>
      <c r="P223" s="219"/>
      <c r="Q223" s="219"/>
      <c r="R223" s="219"/>
      <c r="S223" s="219"/>
      <c r="T223" s="220"/>
      <c r="AT223" s="221" t="s">
        <v>159</v>
      </c>
      <c r="AU223" s="221" t="s">
        <v>88</v>
      </c>
      <c r="AV223" s="13" t="s">
        <v>86</v>
      </c>
      <c r="AW223" s="13" t="s">
        <v>35</v>
      </c>
      <c r="AX223" s="13" t="s">
        <v>79</v>
      </c>
      <c r="AY223" s="221" t="s">
        <v>149</v>
      </c>
    </row>
    <row r="224" spans="1:65" s="14" customFormat="1" ht="11.25">
      <c r="B224" s="222"/>
      <c r="C224" s="223"/>
      <c r="D224" s="207" t="s">
        <v>159</v>
      </c>
      <c r="E224" s="224" t="s">
        <v>1</v>
      </c>
      <c r="F224" s="225" t="s">
        <v>300</v>
      </c>
      <c r="G224" s="223"/>
      <c r="H224" s="226">
        <v>4</v>
      </c>
      <c r="I224" s="227"/>
      <c r="J224" s="223"/>
      <c r="K224" s="223"/>
      <c r="L224" s="228"/>
      <c r="M224" s="229"/>
      <c r="N224" s="230"/>
      <c r="O224" s="230"/>
      <c r="P224" s="230"/>
      <c r="Q224" s="230"/>
      <c r="R224" s="230"/>
      <c r="S224" s="230"/>
      <c r="T224" s="231"/>
      <c r="AT224" s="232" t="s">
        <v>159</v>
      </c>
      <c r="AU224" s="232" t="s">
        <v>88</v>
      </c>
      <c r="AV224" s="14" t="s">
        <v>88</v>
      </c>
      <c r="AW224" s="14" t="s">
        <v>35</v>
      </c>
      <c r="AX224" s="14" t="s">
        <v>79</v>
      </c>
      <c r="AY224" s="232" t="s">
        <v>149</v>
      </c>
    </row>
    <row r="225" spans="1:65" s="15" customFormat="1" ht="11.25">
      <c r="B225" s="233"/>
      <c r="C225" s="234"/>
      <c r="D225" s="207" t="s">
        <v>159</v>
      </c>
      <c r="E225" s="235" t="s">
        <v>1</v>
      </c>
      <c r="F225" s="236" t="s">
        <v>163</v>
      </c>
      <c r="G225" s="234"/>
      <c r="H225" s="237">
        <v>4</v>
      </c>
      <c r="I225" s="238"/>
      <c r="J225" s="234"/>
      <c r="K225" s="234"/>
      <c r="L225" s="239"/>
      <c r="M225" s="240"/>
      <c r="N225" s="241"/>
      <c r="O225" s="241"/>
      <c r="P225" s="241"/>
      <c r="Q225" s="241"/>
      <c r="R225" s="241"/>
      <c r="S225" s="241"/>
      <c r="T225" s="242"/>
      <c r="AT225" s="243" t="s">
        <v>159</v>
      </c>
      <c r="AU225" s="243" t="s">
        <v>88</v>
      </c>
      <c r="AV225" s="15" t="s">
        <v>150</v>
      </c>
      <c r="AW225" s="15" t="s">
        <v>35</v>
      </c>
      <c r="AX225" s="15" t="s">
        <v>86</v>
      </c>
      <c r="AY225" s="243" t="s">
        <v>149</v>
      </c>
    </row>
    <row r="226" spans="1:65" s="2" customFormat="1" ht="24.2" customHeight="1">
      <c r="A226" s="35"/>
      <c r="B226" s="36"/>
      <c r="C226" s="193" t="s">
        <v>301</v>
      </c>
      <c r="D226" s="193" t="s">
        <v>152</v>
      </c>
      <c r="E226" s="194" t="s">
        <v>302</v>
      </c>
      <c r="F226" s="195" t="s">
        <v>303</v>
      </c>
      <c r="G226" s="196" t="s">
        <v>304</v>
      </c>
      <c r="H226" s="266"/>
      <c r="I226" s="198"/>
      <c r="J226" s="199">
        <f>ROUND(I226*H226,2)</f>
        <v>0</v>
      </c>
      <c r="K226" s="200"/>
      <c r="L226" s="40"/>
      <c r="M226" s="201" t="s">
        <v>1</v>
      </c>
      <c r="N226" s="202" t="s">
        <v>44</v>
      </c>
      <c r="O226" s="72"/>
      <c r="P226" s="203">
        <f>O226*H226</f>
        <v>0</v>
      </c>
      <c r="Q226" s="203">
        <v>0</v>
      </c>
      <c r="R226" s="203">
        <f>Q226*H226</f>
        <v>0</v>
      </c>
      <c r="S226" s="203">
        <v>0</v>
      </c>
      <c r="T226" s="204">
        <f>S226*H226</f>
        <v>0</v>
      </c>
      <c r="U226" s="35"/>
      <c r="V226" s="35"/>
      <c r="W226" s="35"/>
      <c r="X226" s="35"/>
      <c r="Y226" s="35"/>
      <c r="Z226" s="35"/>
      <c r="AA226" s="35"/>
      <c r="AB226" s="35"/>
      <c r="AC226" s="35"/>
      <c r="AD226" s="35"/>
      <c r="AE226" s="35"/>
      <c r="AR226" s="205" t="s">
        <v>242</v>
      </c>
      <c r="AT226" s="205" t="s">
        <v>152</v>
      </c>
      <c r="AU226" s="205" t="s">
        <v>88</v>
      </c>
      <c r="AY226" s="18" t="s">
        <v>149</v>
      </c>
      <c r="BE226" s="206">
        <f>IF(N226="základní",J226,0)</f>
        <v>0</v>
      </c>
      <c r="BF226" s="206">
        <f>IF(N226="snížená",J226,0)</f>
        <v>0</v>
      </c>
      <c r="BG226" s="206">
        <f>IF(N226="zákl. přenesená",J226,0)</f>
        <v>0</v>
      </c>
      <c r="BH226" s="206">
        <f>IF(N226="sníž. přenesená",J226,0)</f>
        <v>0</v>
      </c>
      <c r="BI226" s="206">
        <f>IF(N226="nulová",J226,0)</f>
        <v>0</v>
      </c>
      <c r="BJ226" s="18" t="s">
        <v>86</v>
      </c>
      <c r="BK226" s="206">
        <f>ROUND(I226*H226,2)</f>
        <v>0</v>
      </c>
      <c r="BL226" s="18" t="s">
        <v>242</v>
      </c>
      <c r="BM226" s="205" t="s">
        <v>305</v>
      </c>
    </row>
    <row r="227" spans="1:65" s="2" customFormat="1" ht="24.2" customHeight="1">
      <c r="A227" s="35"/>
      <c r="B227" s="36"/>
      <c r="C227" s="193" t="s">
        <v>306</v>
      </c>
      <c r="D227" s="193" t="s">
        <v>152</v>
      </c>
      <c r="E227" s="194" t="s">
        <v>307</v>
      </c>
      <c r="F227" s="195" t="s">
        <v>308</v>
      </c>
      <c r="G227" s="196" t="s">
        <v>304</v>
      </c>
      <c r="H227" s="266"/>
      <c r="I227" s="198"/>
      <c r="J227" s="199">
        <f>ROUND(I227*H227,2)</f>
        <v>0</v>
      </c>
      <c r="K227" s="200"/>
      <c r="L227" s="40"/>
      <c r="M227" s="201" t="s">
        <v>1</v>
      </c>
      <c r="N227" s="202" t="s">
        <v>44</v>
      </c>
      <c r="O227" s="72"/>
      <c r="P227" s="203">
        <f>O227*H227</f>
        <v>0</v>
      </c>
      <c r="Q227" s="203">
        <v>0</v>
      </c>
      <c r="R227" s="203">
        <f>Q227*H227</f>
        <v>0</v>
      </c>
      <c r="S227" s="203">
        <v>0</v>
      </c>
      <c r="T227" s="204">
        <f>S227*H227</f>
        <v>0</v>
      </c>
      <c r="U227" s="35"/>
      <c r="V227" s="35"/>
      <c r="W227" s="35"/>
      <c r="X227" s="35"/>
      <c r="Y227" s="35"/>
      <c r="Z227" s="35"/>
      <c r="AA227" s="35"/>
      <c r="AB227" s="35"/>
      <c r="AC227" s="35"/>
      <c r="AD227" s="35"/>
      <c r="AE227" s="35"/>
      <c r="AR227" s="205" t="s">
        <v>242</v>
      </c>
      <c r="AT227" s="205" t="s">
        <v>152</v>
      </c>
      <c r="AU227" s="205" t="s">
        <v>88</v>
      </c>
      <c r="AY227" s="18" t="s">
        <v>149</v>
      </c>
      <c r="BE227" s="206">
        <f>IF(N227="základní",J227,0)</f>
        <v>0</v>
      </c>
      <c r="BF227" s="206">
        <f>IF(N227="snížená",J227,0)</f>
        <v>0</v>
      </c>
      <c r="BG227" s="206">
        <f>IF(N227="zákl. přenesená",J227,0)</f>
        <v>0</v>
      </c>
      <c r="BH227" s="206">
        <f>IF(N227="sníž. přenesená",J227,0)</f>
        <v>0</v>
      </c>
      <c r="BI227" s="206">
        <f>IF(N227="nulová",J227,0)</f>
        <v>0</v>
      </c>
      <c r="BJ227" s="18" t="s">
        <v>86</v>
      </c>
      <c r="BK227" s="206">
        <f>ROUND(I227*H227,2)</f>
        <v>0</v>
      </c>
      <c r="BL227" s="18" t="s">
        <v>242</v>
      </c>
      <c r="BM227" s="205" t="s">
        <v>309</v>
      </c>
    </row>
    <row r="228" spans="1:65" s="12" customFormat="1" ht="22.9" customHeight="1">
      <c r="B228" s="177"/>
      <c r="C228" s="178"/>
      <c r="D228" s="179" t="s">
        <v>78</v>
      </c>
      <c r="E228" s="191" t="s">
        <v>310</v>
      </c>
      <c r="F228" s="191" t="s">
        <v>311</v>
      </c>
      <c r="G228" s="178"/>
      <c r="H228" s="178"/>
      <c r="I228" s="181"/>
      <c r="J228" s="192">
        <f>BK228</f>
        <v>0</v>
      </c>
      <c r="K228" s="178"/>
      <c r="L228" s="183"/>
      <c r="M228" s="184"/>
      <c r="N228" s="185"/>
      <c r="O228" s="185"/>
      <c r="P228" s="186">
        <f>SUM(P229:P238)</f>
        <v>0</v>
      </c>
      <c r="Q228" s="185"/>
      <c r="R228" s="186">
        <f>SUM(R229:R238)</f>
        <v>1.32E-3</v>
      </c>
      <c r="S228" s="185"/>
      <c r="T228" s="187">
        <f>SUM(T229:T238)</f>
        <v>0</v>
      </c>
      <c r="AR228" s="188" t="s">
        <v>88</v>
      </c>
      <c r="AT228" s="189" t="s">
        <v>78</v>
      </c>
      <c r="AU228" s="189" t="s">
        <v>86</v>
      </c>
      <c r="AY228" s="188" t="s">
        <v>149</v>
      </c>
      <c r="BK228" s="190">
        <f>SUM(BK229:BK238)</f>
        <v>0</v>
      </c>
    </row>
    <row r="229" spans="1:65" s="2" customFormat="1" ht="24.2" customHeight="1">
      <c r="A229" s="35"/>
      <c r="B229" s="36"/>
      <c r="C229" s="193" t="s">
        <v>312</v>
      </c>
      <c r="D229" s="193" t="s">
        <v>152</v>
      </c>
      <c r="E229" s="194" t="s">
        <v>313</v>
      </c>
      <c r="F229" s="195" t="s">
        <v>314</v>
      </c>
      <c r="G229" s="196" t="s">
        <v>298</v>
      </c>
      <c r="H229" s="197">
        <v>4</v>
      </c>
      <c r="I229" s="198"/>
      <c r="J229" s="199">
        <f>ROUND(I229*H229,2)</f>
        <v>0</v>
      </c>
      <c r="K229" s="200"/>
      <c r="L229" s="40"/>
      <c r="M229" s="201" t="s">
        <v>1</v>
      </c>
      <c r="N229" s="202" t="s">
        <v>44</v>
      </c>
      <c r="O229" s="72"/>
      <c r="P229" s="203">
        <f>O229*H229</f>
        <v>0</v>
      </c>
      <c r="Q229" s="203">
        <v>6.0000000000000002E-5</v>
      </c>
      <c r="R229" s="203">
        <f>Q229*H229</f>
        <v>2.4000000000000001E-4</v>
      </c>
      <c r="S229" s="203">
        <v>0</v>
      </c>
      <c r="T229" s="204">
        <f>S229*H229</f>
        <v>0</v>
      </c>
      <c r="U229" s="35"/>
      <c r="V229" s="35"/>
      <c r="W229" s="35"/>
      <c r="X229" s="35"/>
      <c r="Y229" s="35"/>
      <c r="Z229" s="35"/>
      <c r="AA229" s="35"/>
      <c r="AB229" s="35"/>
      <c r="AC229" s="35"/>
      <c r="AD229" s="35"/>
      <c r="AE229" s="35"/>
      <c r="AR229" s="205" t="s">
        <v>242</v>
      </c>
      <c r="AT229" s="205" t="s">
        <v>152</v>
      </c>
      <c r="AU229" s="205" t="s">
        <v>88</v>
      </c>
      <c r="AY229" s="18" t="s">
        <v>149</v>
      </c>
      <c r="BE229" s="206">
        <f>IF(N229="základní",J229,0)</f>
        <v>0</v>
      </c>
      <c r="BF229" s="206">
        <f>IF(N229="snížená",J229,0)</f>
        <v>0</v>
      </c>
      <c r="BG229" s="206">
        <f>IF(N229="zákl. přenesená",J229,0)</f>
        <v>0</v>
      </c>
      <c r="BH229" s="206">
        <f>IF(N229="sníž. přenesená",J229,0)</f>
        <v>0</v>
      </c>
      <c r="BI229" s="206">
        <f>IF(N229="nulová",J229,0)</f>
        <v>0</v>
      </c>
      <c r="BJ229" s="18" t="s">
        <v>86</v>
      </c>
      <c r="BK229" s="206">
        <f>ROUND(I229*H229,2)</f>
        <v>0</v>
      </c>
      <c r="BL229" s="18" t="s">
        <v>242</v>
      </c>
      <c r="BM229" s="205" t="s">
        <v>315</v>
      </c>
    </row>
    <row r="230" spans="1:65" s="13" customFormat="1" ht="11.25">
      <c r="B230" s="212"/>
      <c r="C230" s="213"/>
      <c r="D230" s="207" t="s">
        <v>159</v>
      </c>
      <c r="E230" s="214" t="s">
        <v>1</v>
      </c>
      <c r="F230" s="215" t="s">
        <v>160</v>
      </c>
      <c r="G230" s="213"/>
      <c r="H230" s="214" t="s">
        <v>1</v>
      </c>
      <c r="I230" s="216"/>
      <c r="J230" s="213"/>
      <c r="K230" s="213"/>
      <c r="L230" s="217"/>
      <c r="M230" s="218"/>
      <c r="N230" s="219"/>
      <c r="O230" s="219"/>
      <c r="P230" s="219"/>
      <c r="Q230" s="219"/>
      <c r="R230" s="219"/>
      <c r="S230" s="219"/>
      <c r="T230" s="220"/>
      <c r="AT230" s="221" t="s">
        <v>159</v>
      </c>
      <c r="AU230" s="221" t="s">
        <v>88</v>
      </c>
      <c r="AV230" s="13" t="s">
        <v>86</v>
      </c>
      <c r="AW230" s="13" t="s">
        <v>35</v>
      </c>
      <c r="AX230" s="13" t="s">
        <v>79</v>
      </c>
      <c r="AY230" s="221" t="s">
        <v>149</v>
      </c>
    </row>
    <row r="231" spans="1:65" s="14" customFormat="1" ht="11.25">
      <c r="B231" s="222"/>
      <c r="C231" s="223"/>
      <c r="D231" s="207" t="s">
        <v>159</v>
      </c>
      <c r="E231" s="224" t="s">
        <v>1</v>
      </c>
      <c r="F231" s="225" t="s">
        <v>316</v>
      </c>
      <c r="G231" s="223"/>
      <c r="H231" s="226">
        <v>4</v>
      </c>
      <c r="I231" s="227"/>
      <c r="J231" s="223"/>
      <c r="K231" s="223"/>
      <c r="L231" s="228"/>
      <c r="M231" s="229"/>
      <c r="N231" s="230"/>
      <c r="O231" s="230"/>
      <c r="P231" s="230"/>
      <c r="Q231" s="230"/>
      <c r="R231" s="230"/>
      <c r="S231" s="230"/>
      <c r="T231" s="231"/>
      <c r="AT231" s="232" t="s">
        <v>159</v>
      </c>
      <c r="AU231" s="232" t="s">
        <v>88</v>
      </c>
      <c r="AV231" s="14" t="s">
        <v>88</v>
      </c>
      <c r="AW231" s="14" t="s">
        <v>35</v>
      </c>
      <c r="AX231" s="14" t="s">
        <v>79</v>
      </c>
      <c r="AY231" s="232" t="s">
        <v>149</v>
      </c>
    </row>
    <row r="232" spans="1:65" s="15" customFormat="1" ht="11.25">
      <c r="B232" s="233"/>
      <c r="C232" s="234"/>
      <c r="D232" s="207" t="s">
        <v>159</v>
      </c>
      <c r="E232" s="235" t="s">
        <v>1</v>
      </c>
      <c r="F232" s="236" t="s">
        <v>163</v>
      </c>
      <c r="G232" s="234"/>
      <c r="H232" s="237">
        <v>4</v>
      </c>
      <c r="I232" s="238"/>
      <c r="J232" s="234"/>
      <c r="K232" s="234"/>
      <c r="L232" s="239"/>
      <c r="M232" s="240"/>
      <c r="N232" s="241"/>
      <c r="O232" s="241"/>
      <c r="P232" s="241"/>
      <c r="Q232" s="241"/>
      <c r="R232" s="241"/>
      <c r="S232" s="241"/>
      <c r="T232" s="242"/>
      <c r="AT232" s="243" t="s">
        <v>159</v>
      </c>
      <c r="AU232" s="243" t="s">
        <v>88</v>
      </c>
      <c r="AV232" s="15" t="s">
        <v>150</v>
      </c>
      <c r="AW232" s="15" t="s">
        <v>35</v>
      </c>
      <c r="AX232" s="15" t="s">
        <v>86</v>
      </c>
      <c r="AY232" s="243" t="s">
        <v>149</v>
      </c>
    </row>
    <row r="233" spans="1:65" s="2" customFormat="1" ht="24.2" customHeight="1">
      <c r="A233" s="35"/>
      <c r="B233" s="36"/>
      <c r="C233" s="255" t="s">
        <v>317</v>
      </c>
      <c r="D233" s="255" t="s">
        <v>261</v>
      </c>
      <c r="E233" s="256" t="s">
        <v>318</v>
      </c>
      <c r="F233" s="257" t="s">
        <v>319</v>
      </c>
      <c r="G233" s="258" t="s">
        <v>298</v>
      </c>
      <c r="H233" s="259">
        <v>4</v>
      </c>
      <c r="I233" s="260"/>
      <c r="J233" s="261">
        <f>ROUND(I233*H233,2)</f>
        <v>0</v>
      </c>
      <c r="K233" s="262"/>
      <c r="L233" s="263"/>
      <c r="M233" s="264" t="s">
        <v>1</v>
      </c>
      <c r="N233" s="265" t="s">
        <v>44</v>
      </c>
      <c r="O233" s="72"/>
      <c r="P233" s="203">
        <f>O233*H233</f>
        <v>0</v>
      </c>
      <c r="Q233" s="203">
        <v>2.7E-4</v>
      </c>
      <c r="R233" s="203">
        <f>Q233*H233</f>
        <v>1.08E-3</v>
      </c>
      <c r="S233" s="203">
        <v>0</v>
      </c>
      <c r="T233" s="204">
        <f>S233*H233</f>
        <v>0</v>
      </c>
      <c r="U233" s="35"/>
      <c r="V233" s="35"/>
      <c r="W233" s="35"/>
      <c r="X233" s="35"/>
      <c r="Y233" s="35"/>
      <c r="Z233" s="35"/>
      <c r="AA233" s="35"/>
      <c r="AB233" s="35"/>
      <c r="AC233" s="35"/>
      <c r="AD233" s="35"/>
      <c r="AE233" s="35"/>
      <c r="AR233" s="205" t="s">
        <v>264</v>
      </c>
      <c r="AT233" s="205" t="s">
        <v>261</v>
      </c>
      <c r="AU233" s="205" t="s">
        <v>88</v>
      </c>
      <c r="AY233" s="18" t="s">
        <v>149</v>
      </c>
      <c r="BE233" s="206">
        <f>IF(N233="základní",J233,0)</f>
        <v>0</v>
      </c>
      <c r="BF233" s="206">
        <f>IF(N233="snížená",J233,0)</f>
        <v>0</v>
      </c>
      <c r="BG233" s="206">
        <f>IF(N233="zákl. přenesená",J233,0)</f>
        <v>0</v>
      </c>
      <c r="BH233" s="206">
        <f>IF(N233="sníž. přenesená",J233,0)</f>
        <v>0</v>
      </c>
      <c r="BI233" s="206">
        <f>IF(N233="nulová",J233,0)</f>
        <v>0</v>
      </c>
      <c r="BJ233" s="18" t="s">
        <v>86</v>
      </c>
      <c r="BK233" s="206">
        <f>ROUND(I233*H233,2)</f>
        <v>0</v>
      </c>
      <c r="BL233" s="18" t="s">
        <v>242</v>
      </c>
      <c r="BM233" s="205" t="s">
        <v>320</v>
      </c>
    </row>
    <row r="234" spans="1:65" s="13" customFormat="1" ht="11.25">
      <c r="B234" s="212"/>
      <c r="C234" s="213"/>
      <c r="D234" s="207" t="s">
        <v>159</v>
      </c>
      <c r="E234" s="214" t="s">
        <v>1</v>
      </c>
      <c r="F234" s="215" t="s">
        <v>160</v>
      </c>
      <c r="G234" s="213"/>
      <c r="H234" s="214" t="s">
        <v>1</v>
      </c>
      <c r="I234" s="216"/>
      <c r="J234" s="213"/>
      <c r="K234" s="213"/>
      <c r="L234" s="217"/>
      <c r="M234" s="218"/>
      <c r="N234" s="219"/>
      <c r="O234" s="219"/>
      <c r="P234" s="219"/>
      <c r="Q234" s="219"/>
      <c r="R234" s="219"/>
      <c r="S234" s="219"/>
      <c r="T234" s="220"/>
      <c r="AT234" s="221" t="s">
        <v>159</v>
      </c>
      <c r="AU234" s="221" t="s">
        <v>88</v>
      </c>
      <c r="AV234" s="13" t="s">
        <v>86</v>
      </c>
      <c r="AW234" s="13" t="s">
        <v>35</v>
      </c>
      <c r="AX234" s="13" t="s">
        <v>79</v>
      </c>
      <c r="AY234" s="221" t="s">
        <v>149</v>
      </c>
    </row>
    <row r="235" spans="1:65" s="14" customFormat="1" ht="11.25">
      <c r="B235" s="222"/>
      <c r="C235" s="223"/>
      <c r="D235" s="207" t="s">
        <v>159</v>
      </c>
      <c r="E235" s="224" t="s">
        <v>1</v>
      </c>
      <c r="F235" s="225" t="s">
        <v>316</v>
      </c>
      <c r="G235" s="223"/>
      <c r="H235" s="226">
        <v>4</v>
      </c>
      <c r="I235" s="227"/>
      <c r="J235" s="223"/>
      <c r="K235" s="223"/>
      <c r="L235" s="228"/>
      <c r="M235" s="229"/>
      <c r="N235" s="230"/>
      <c r="O235" s="230"/>
      <c r="P235" s="230"/>
      <c r="Q235" s="230"/>
      <c r="R235" s="230"/>
      <c r="S235" s="230"/>
      <c r="T235" s="231"/>
      <c r="AT235" s="232" t="s">
        <v>159</v>
      </c>
      <c r="AU235" s="232" t="s">
        <v>88</v>
      </c>
      <c r="AV235" s="14" t="s">
        <v>88</v>
      </c>
      <c r="AW235" s="14" t="s">
        <v>35</v>
      </c>
      <c r="AX235" s="14" t="s">
        <v>79</v>
      </c>
      <c r="AY235" s="232" t="s">
        <v>149</v>
      </c>
    </row>
    <row r="236" spans="1:65" s="15" customFormat="1" ht="11.25">
      <c r="B236" s="233"/>
      <c r="C236" s="234"/>
      <c r="D236" s="207" t="s">
        <v>159</v>
      </c>
      <c r="E236" s="235" t="s">
        <v>1</v>
      </c>
      <c r="F236" s="236" t="s">
        <v>163</v>
      </c>
      <c r="G236" s="234"/>
      <c r="H236" s="237">
        <v>4</v>
      </c>
      <c r="I236" s="238"/>
      <c r="J236" s="234"/>
      <c r="K236" s="234"/>
      <c r="L236" s="239"/>
      <c r="M236" s="240"/>
      <c r="N236" s="241"/>
      <c r="O236" s="241"/>
      <c r="P236" s="241"/>
      <c r="Q236" s="241"/>
      <c r="R236" s="241"/>
      <c r="S236" s="241"/>
      <c r="T236" s="242"/>
      <c r="AT236" s="243" t="s">
        <v>159</v>
      </c>
      <c r="AU236" s="243" t="s">
        <v>88</v>
      </c>
      <c r="AV236" s="15" t="s">
        <v>150</v>
      </c>
      <c r="AW236" s="15" t="s">
        <v>35</v>
      </c>
      <c r="AX236" s="15" t="s">
        <v>86</v>
      </c>
      <c r="AY236" s="243" t="s">
        <v>149</v>
      </c>
    </row>
    <row r="237" spans="1:65" s="2" customFormat="1" ht="24.2" customHeight="1">
      <c r="A237" s="35"/>
      <c r="B237" s="36"/>
      <c r="C237" s="193" t="s">
        <v>321</v>
      </c>
      <c r="D237" s="193" t="s">
        <v>152</v>
      </c>
      <c r="E237" s="194" t="s">
        <v>322</v>
      </c>
      <c r="F237" s="195" t="s">
        <v>323</v>
      </c>
      <c r="G237" s="196" t="s">
        <v>304</v>
      </c>
      <c r="H237" s="266"/>
      <c r="I237" s="198"/>
      <c r="J237" s="199">
        <f>ROUND(I237*H237,2)</f>
        <v>0</v>
      </c>
      <c r="K237" s="200"/>
      <c r="L237" s="40"/>
      <c r="M237" s="201" t="s">
        <v>1</v>
      </c>
      <c r="N237" s="202" t="s">
        <v>44</v>
      </c>
      <c r="O237" s="72"/>
      <c r="P237" s="203">
        <f>O237*H237</f>
        <v>0</v>
      </c>
      <c r="Q237" s="203">
        <v>0</v>
      </c>
      <c r="R237" s="203">
        <f>Q237*H237</f>
        <v>0</v>
      </c>
      <c r="S237" s="203">
        <v>0</v>
      </c>
      <c r="T237" s="204">
        <f>S237*H237</f>
        <v>0</v>
      </c>
      <c r="U237" s="35"/>
      <c r="V237" s="35"/>
      <c r="W237" s="35"/>
      <c r="X237" s="35"/>
      <c r="Y237" s="35"/>
      <c r="Z237" s="35"/>
      <c r="AA237" s="35"/>
      <c r="AB237" s="35"/>
      <c r="AC237" s="35"/>
      <c r="AD237" s="35"/>
      <c r="AE237" s="35"/>
      <c r="AR237" s="205" t="s">
        <v>242</v>
      </c>
      <c r="AT237" s="205" t="s">
        <v>152</v>
      </c>
      <c r="AU237" s="205" t="s">
        <v>88</v>
      </c>
      <c r="AY237" s="18" t="s">
        <v>149</v>
      </c>
      <c r="BE237" s="206">
        <f>IF(N237="základní",J237,0)</f>
        <v>0</v>
      </c>
      <c r="BF237" s="206">
        <f>IF(N237="snížená",J237,0)</f>
        <v>0</v>
      </c>
      <c r="BG237" s="206">
        <f>IF(N237="zákl. přenesená",J237,0)</f>
        <v>0</v>
      </c>
      <c r="BH237" s="206">
        <f>IF(N237="sníž. přenesená",J237,0)</f>
        <v>0</v>
      </c>
      <c r="BI237" s="206">
        <f>IF(N237="nulová",J237,0)</f>
        <v>0</v>
      </c>
      <c r="BJ237" s="18" t="s">
        <v>86</v>
      </c>
      <c r="BK237" s="206">
        <f>ROUND(I237*H237,2)</f>
        <v>0</v>
      </c>
      <c r="BL237" s="18" t="s">
        <v>242</v>
      </c>
      <c r="BM237" s="205" t="s">
        <v>324</v>
      </c>
    </row>
    <row r="238" spans="1:65" s="2" customFormat="1" ht="24.2" customHeight="1">
      <c r="A238" s="35"/>
      <c r="B238" s="36"/>
      <c r="C238" s="193" t="s">
        <v>264</v>
      </c>
      <c r="D238" s="193" t="s">
        <v>152</v>
      </c>
      <c r="E238" s="194" t="s">
        <v>325</v>
      </c>
      <c r="F238" s="195" t="s">
        <v>326</v>
      </c>
      <c r="G238" s="196" t="s">
        <v>304</v>
      </c>
      <c r="H238" s="266"/>
      <c r="I238" s="198"/>
      <c r="J238" s="199">
        <f>ROUND(I238*H238,2)</f>
        <v>0</v>
      </c>
      <c r="K238" s="200"/>
      <c r="L238" s="40"/>
      <c r="M238" s="201" t="s">
        <v>1</v>
      </c>
      <c r="N238" s="202" t="s">
        <v>44</v>
      </c>
      <c r="O238" s="72"/>
      <c r="P238" s="203">
        <f>O238*H238</f>
        <v>0</v>
      </c>
      <c r="Q238" s="203">
        <v>0</v>
      </c>
      <c r="R238" s="203">
        <f>Q238*H238</f>
        <v>0</v>
      </c>
      <c r="S238" s="203">
        <v>0</v>
      </c>
      <c r="T238" s="204">
        <f>S238*H238</f>
        <v>0</v>
      </c>
      <c r="U238" s="35"/>
      <c r="V238" s="35"/>
      <c r="W238" s="35"/>
      <c r="X238" s="35"/>
      <c r="Y238" s="35"/>
      <c r="Z238" s="35"/>
      <c r="AA238" s="35"/>
      <c r="AB238" s="35"/>
      <c r="AC238" s="35"/>
      <c r="AD238" s="35"/>
      <c r="AE238" s="35"/>
      <c r="AR238" s="205" t="s">
        <v>242</v>
      </c>
      <c r="AT238" s="205" t="s">
        <v>152</v>
      </c>
      <c r="AU238" s="205" t="s">
        <v>88</v>
      </c>
      <c r="AY238" s="18" t="s">
        <v>149</v>
      </c>
      <c r="BE238" s="206">
        <f>IF(N238="základní",J238,0)</f>
        <v>0</v>
      </c>
      <c r="BF238" s="206">
        <f>IF(N238="snížená",J238,0)</f>
        <v>0</v>
      </c>
      <c r="BG238" s="206">
        <f>IF(N238="zákl. přenesená",J238,0)</f>
        <v>0</v>
      </c>
      <c r="BH238" s="206">
        <f>IF(N238="sníž. přenesená",J238,0)</f>
        <v>0</v>
      </c>
      <c r="BI238" s="206">
        <f>IF(N238="nulová",J238,0)</f>
        <v>0</v>
      </c>
      <c r="BJ238" s="18" t="s">
        <v>86</v>
      </c>
      <c r="BK238" s="206">
        <f>ROUND(I238*H238,2)</f>
        <v>0</v>
      </c>
      <c r="BL238" s="18" t="s">
        <v>242</v>
      </c>
      <c r="BM238" s="205" t="s">
        <v>327</v>
      </c>
    </row>
    <row r="239" spans="1:65" s="12" customFormat="1" ht="22.9" customHeight="1">
      <c r="B239" s="177"/>
      <c r="C239" s="178"/>
      <c r="D239" s="179" t="s">
        <v>78</v>
      </c>
      <c r="E239" s="191" t="s">
        <v>328</v>
      </c>
      <c r="F239" s="191" t="s">
        <v>329</v>
      </c>
      <c r="G239" s="178"/>
      <c r="H239" s="178"/>
      <c r="I239" s="181"/>
      <c r="J239" s="192">
        <f>BK239</f>
        <v>0</v>
      </c>
      <c r="K239" s="178"/>
      <c r="L239" s="183"/>
      <c r="M239" s="184"/>
      <c r="N239" s="185"/>
      <c r="O239" s="185"/>
      <c r="P239" s="186">
        <f>SUM(P240:P272)</f>
        <v>0</v>
      </c>
      <c r="Q239" s="185"/>
      <c r="R239" s="186">
        <f>SUM(R240:R272)</f>
        <v>0.51862527000000003</v>
      </c>
      <c r="S239" s="185"/>
      <c r="T239" s="187">
        <f>SUM(T240:T272)</f>
        <v>0.60245629000000001</v>
      </c>
      <c r="AR239" s="188" t="s">
        <v>88</v>
      </c>
      <c r="AT239" s="189" t="s">
        <v>78</v>
      </c>
      <c r="AU239" s="189" t="s">
        <v>86</v>
      </c>
      <c r="AY239" s="188" t="s">
        <v>149</v>
      </c>
      <c r="BK239" s="190">
        <f>SUM(BK240:BK272)</f>
        <v>0</v>
      </c>
    </row>
    <row r="240" spans="1:65" s="2" customFormat="1" ht="24.2" customHeight="1">
      <c r="A240" s="35"/>
      <c r="B240" s="36"/>
      <c r="C240" s="193" t="s">
        <v>330</v>
      </c>
      <c r="D240" s="193" t="s">
        <v>152</v>
      </c>
      <c r="E240" s="194" t="s">
        <v>331</v>
      </c>
      <c r="F240" s="195" t="s">
        <v>332</v>
      </c>
      <c r="G240" s="196" t="s">
        <v>186</v>
      </c>
      <c r="H240" s="197">
        <v>27.135999999999999</v>
      </c>
      <c r="I240" s="198"/>
      <c r="J240" s="199">
        <f>ROUND(I240*H240,2)</f>
        <v>0</v>
      </c>
      <c r="K240" s="200"/>
      <c r="L240" s="40"/>
      <c r="M240" s="201" t="s">
        <v>1</v>
      </c>
      <c r="N240" s="202" t="s">
        <v>44</v>
      </c>
      <c r="O240" s="72"/>
      <c r="P240" s="203">
        <f>O240*H240</f>
        <v>0</v>
      </c>
      <c r="Q240" s="203">
        <v>1.259E-2</v>
      </c>
      <c r="R240" s="203">
        <f>Q240*H240</f>
        <v>0.34164223999999999</v>
      </c>
      <c r="S240" s="203">
        <v>0</v>
      </c>
      <c r="T240" s="204">
        <f>S240*H240</f>
        <v>0</v>
      </c>
      <c r="U240" s="35"/>
      <c r="V240" s="35"/>
      <c r="W240" s="35"/>
      <c r="X240" s="35"/>
      <c r="Y240" s="35"/>
      <c r="Z240" s="35"/>
      <c r="AA240" s="35"/>
      <c r="AB240" s="35"/>
      <c r="AC240" s="35"/>
      <c r="AD240" s="35"/>
      <c r="AE240" s="35"/>
      <c r="AR240" s="205" t="s">
        <v>242</v>
      </c>
      <c r="AT240" s="205" t="s">
        <v>152</v>
      </c>
      <c r="AU240" s="205" t="s">
        <v>88</v>
      </c>
      <c r="AY240" s="18" t="s">
        <v>149</v>
      </c>
      <c r="BE240" s="206">
        <f>IF(N240="základní",J240,0)</f>
        <v>0</v>
      </c>
      <c r="BF240" s="206">
        <f>IF(N240="snížená",J240,0)</f>
        <v>0</v>
      </c>
      <c r="BG240" s="206">
        <f>IF(N240="zákl. přenesená",J240,0)</f>
        <v>0</v>
      </c>
      <c r="BH240" s="206">
        <f>IF(N240="sníž. přenesená",J240,0)</f>
        <v>0</v>
      </c>
      <c r="BI240" s="206">
        <f>IF(N240="nulová",J240,0)</f>
        <v>0</v>
      </c>
      <c r="BJ240" s="18" t="s">
        <v>86</v>
      </c>
      <c r="BK240" s="206">
        <f>ROUND(I240*H240,2)</f>
        <v>0</v>
      </c>
      <c r="BL240" s="18" t="s">
        <v>242</v>
      </c>
      <c r="BM240" s="205" t="s">
        <v>333</v>
      </c>
    </row>
    <row r="241" spans="1:65" s="13" customFormat="1" ht="11.25">
      <c r="B241" s="212"/>
      <c r="C241" s="213"/>
      <c r="D241" s="207" t="s">
        <v>159</v>
      </c>
      <c r="E241" s="214" t="s">
        <v>1</v>
      </c>
      <c r="F241" s="215" t="s">
        <v>258</v>
      </c>
      <c r="G241" s="213"/>
      <c r="H241" s="214" t="s">
        <v>1</v>
      </c>
      <c r="I241" s="216"/>
      <c r="J241" s="213"/>
      <c r="K241" s="213"/>
      <c r="L241" s="217"/>
      <c r="M241" s="218"/>
      <c r="N241" s="219"/>
      <c r="O241" s="219"/>
      <c r="P241" s="219"/>
      <c r="Q241" s="219"/>
      <c r="R241" s="219"/>
      <c r="S241" s="219"/>
      <c r="T241" s="220"/>
      <c r="AT241" s="221" t="s">
        <v>159</v>
      </c>
      <c r="AU241" s="221" t="s">
        <v>88</v>
      </c>
      <c r="AV241" s="13" t="s">
        <v>86</v>
      </c>
      <c r="AW241" s="13" t="s">
        <v>35</v>
      </c>
      <c r="AX241" s="13" t="s">
        <v>79</v>
      </c>
      <c r="AY241" s="221" t="s">
        <v>149</v>
      </c>
    </row>
    <row r="242" spans="1:65" s="14" customFormat="1" ht="11.25">
      <c r="B242" s="222"/>
      <c r="C242" s="223"/>
      <c r="D242" s="207" t="s">
        <v>159</v>
      </c>
      <c r="E242" s="224" t="s">
        <v>1</v>
      </c>
      <c r="F242" s="225" t="s">
        <v>334</v>
      </c>
      <c r="G242" s="223"/>
      <c r="H242" s="226">
        <v>16.605</v>
      </c>
      <c r="I242" s="227"/>
      <c r="J242" s="223"/>
      <c r="K242" s="223"/>
      <c r="L242" s="228"/>
      <c r="M242" s="229"/>
      <c r="N242" s="230"/>
      <c r="O242" s="230"/>
      <c r="P242" s="230"/>
      <c r="Q242" s="230"/>
      <c r="R242" s="230"/>
      <c r="S242" s="230"/>
      <c r="T242" s="231"/>
      <c r="AT242" s="232" t="s">
        <v>159</v>
      </c>
      <c r="AU242" s="232" t="s">
        <v>88</v>
      </c>
      <c r="AV242" s="14" t="s">
        <v>88</v>
      </c>
      <c r="AW242" s="14" t="s">
        <v>35</v>
      </c>
      <c r="AX242" s="14" t="s">
        <v>79</v>
      </c>
      <c r="AY242" s="232" t="s">
        <v>149</v>
      </c>
    </row>
    <row r="243" spans="1:65" s="14" customFormat="1" ht="11.25">
      <c r="B243" s="222"/>
      <c r="C243" s="223"/>
      <c r="D243" s="207" t="s">
        <v>159</v>
      </c>
      <c r="E243" s="224" t="s">
        <v>1</v>
      </c>
      <c r="F243" s="225" t="s">
        <v>335</v>
      </c>
      <c r="G243" s="223"/>
      <c r="H243" s="226">
        <v>10.531000000000001</v>
      </c>
      <c r="I243" s="227"/>
      <c r="J243" s="223"/>
      <c r="K243" s="223"/>
      <c r="L243" s="228"/>
      <c r="M243" s="229"/>
      <c r="N243" s="230"/>
      <c r="O243" s="230"/>
      <c r="P243" s="230"/>
      <c r="Q243" s="230"/>
      <c r="R243" s="230"/>
      <c r="S243" s="230"/>
      <c r="T243" s="231"/>
      <c r="AT243" s="232" t="s">
        <v>159</v>
      </c>
      <c r="AU243" s="232" t="s">
        <v>88</v>
      </c>
      <c r="AV243" s="14" t="s">
        <v>88</v>
      </c>
      <c r="AW243" s="14" t="s">
        <v>35</v>
      </c>
      <c r="AX243" s="14" t="s">
        <v>79</v>
      </c>
      <c r="AY243" s="232" t="s">
        <v>149</v>
      </c>
    </row>
    <row r="244" spans="1:65" s="15" customFormat="1" ht="11.25">
      <c r="B244" s="233"/>
      <c r="C244" s="234"/>
      <c r="D244" s="207" t="s">
        <v>159</v>
      </c>
      <c r="E244" s="235" t="s">
        <v>1</v>
      </c>
      <c r="F244" s="236" t="s">
        <v>163</v>
      </c>
      <c r="G244" s="234"/>
      <c r="H244" s="237">
        <v>27.135999999999999</v>
      </c>
      <c r="I244" s="238"/>
      <c r="J244" s="234"/>
      <c r="K244" s="234"/>
      <c r="L244" s="239"/>
      <c r="M244" s="240"/>
      <c r="N244" s="241"/>
      <c r="O244" s="241"/>
      <c r="P244" s="241"/>
      <c r="Q244" s="241"/>
      <c r="R244" s="241"/>
      <c r="S244" s="241"/>
      <c r="T244" s="242"/>
      <c r="AT244" s="243" t="s">
        <v>159</v>
      </c>
      <c r="AU244" s="243" t="s">
        <v>88</v>
      </c>
      <c r="AV244" s="15" t="s">
        <v>150</v>
      </c>
      <c r="AW244" s="15" t="s">
        <v>35</v>
      </c>
      <c r="AX244" s="15" t="s">
        <v>86</v>
      </c>
      <c r="AY244" s="243" t="s">
        <v>149</v>
      </c>
    </row>
    <row r="245" spans="1:65" s="2" customFormat="1" ht="16.5" customHeight="1">
      <c r="A245" s="35"/>
      <c r="B245" s="36"/>
      <c r="C245" s="193" t="s">
        <v>336</v>
      </c>
      <c r="D245" s="193" t="s">
        <v>152</v>
      </c>
      <c r="E245" s="194" t="s">
        <v>337</v>
      </c>
      <c r="F245" s="195" t="s">
        <v>338</v>
      </c>
      <c r="G245" s="196" t="s">
        <v>186</v>
      </c>
      <c r="H245" s="197">
        <v>27.135999999999999</v>
      </c>
      <c r="I245" s="198"/>
      <c r="J245" s="199">
        <f>ROUND(I245*H245,2)</f>
        <v>0</v>
      </c>
      <c r="K245" s="200"/>
      <c r="L245" s="40"/>
      <c r="M245" s="201" t="s">
        <v>1</v>
      </c>
      <c r="N245" s="202" t="s">
        <v>44</v>
      </c>
      <c r="O245" s="72"/>
      <c r="P245" s="203">
        <f>O245*H245</f>
        <v>0</v>
      </c>
      <c r="Q245" s="203">
        <v>1E-4</v>
      </c>
      <c r="R245" s="203">
        <f>Q245*H245</f>
        <v>2.7136E-3</v>
      </c>
      <c r="S245" s="203">
        <v>0</v>
      </c>
      <c r="T245" s="204">
        <f>S245*H245</f>
        <v>0</v>
      </c>
      <c r="U245" s="35"/>
      <c r="V245" s="35"/>
      <c r="W245" s="35"/>
      <c r="X245" s="35"/>
      <c r="Y245" s="35"/>
      <c r="Z245" s="35"/>
      <c r="AA245" s="35"/>
      <c r="AB245" s="35"/>
      <c r="AC245" s="35"/>
      <c r="AD245" s="35"/>
      <c r="AE245" s="35"/>
      <c r="AR245" s="205" t="s">
        <v>242</v>
      </c>
      <c r="AT245" s="205" t="s">
        <v>152</v>
      </c>
      <c r="AU245" s="205" t="s">
        <v>88</v>
      </c>
      <c r="AY245" s="18" t="s">
        <v>149</v>
      </c>
      <c r="BE245" s="206">
        <f>IF(N245="základní",J245,0)</f>
        <v>0</v>
      </c>
      <c r="BF245" s="206">
        <f>IF(N245="snížená",J245,0)</f>
        <v>0</v>
      </c>
      <c r="BG245" s="206">
        <f>IF(N245="zákl. přenesená",J245,0)</f>
        <v>0</v>
      </c>
      <c r="BH245" s="206">
        <f>IF(N245="sníž. přenesená",J245,0)</f>
        <v>0</v>
      </c>
      <c r="BI245" s="206">
        <f>IF(N245="nulová",J245,0)</f>
        <v>0</v>
      </c>
      <c r="BJ245" s="18" t="s">
        <v>86</v>
      </c>
      <c r="BK245" s="206">
        <f>ROUND(I245*H245,2)</f>
        <v>0</v>
      </c>
      <c r="BL245" s="18" t="s">
        <v>242</v>
      </c>
      <c r="BM245" s="205" t="s">
        <v>339</v>
      </c>
    </row>
    <row r="246" spans="1:65" s="2" customFormat="1" ht="16.5" customHeight="1">
      <c r="A246" s="35"/>
      <c r="B246" s="36"/>
      <c r="C246" s="193" t="s">
        <v>340</v>
      </c>
      <c r="D246" s="193" t="s">
        <v>152</v>
      </c>
      <c r="E246" s="194" t="s">
        <v>341</v>
      </c>
      <c r="F246" s="195" t="s">
        <v>342</v>
      </c>
      <c r="G246" s="196" t="s">
        <v>155</v>
      </c>
      <c r="H246" s="197">
        <v>20.77</v>
      </c>
      <c r="I246" s="198"/>
      <c r="J246" s="199">
        <f>ROUND(I246*H246,2)</f>
        <v>0</v>
      </c>
      <c r="K246" s="200"/>
      <c r="L246" s="40"/>
      <c r="M246" s="201" t="s">
        <v>1</v>
      </c>
      <c r="N246" s="202" t="s">
        <v>44</v>
      </c>
      <c r="O246" s="72"/>
      <c r="P246" s="203">
        <f>O246*H246</f>
        <v>0</v>
      </c>
      <c r="Q246" s="203">
        <v>4.3800000000000002E-3</v>
      </c>
      <c r="R246" s="203">
        <f>Q246*H246</f>
        <v>9.0972600000000001E-2</v>
      </c>
      <c r="S246" s="203">
        <v>0</v>
      </c>
      <c r="T246" s="204">
        <f>S246*H246</f>
        <v>0</v>
      </c>
      <c r="U246" s="35"/>
      <c r="V246" s="35"/>
      <c r="W246" s="35"/>
      <c r="X246" s="35"/>
      <c r="Y246" s="35"/>
      <c r="Z246" s="35"/>
      <c r="AA246" s="35"/>
      <c r="AB246" s="35"/>
      <c r="AC246" s="35"/>
      <c r="AD246" s="35"/>
      <c r="AE246" s="35"/>
      <c r="AR246" s="205" t="s">
        <v>242</v>
      </c>
      <c r="AT246" s="205" t="s">
        <v>152</v>
      </c>
      <c r="AU246" s="205" t="s">
        <v>88</v>
      </c>
      <c r="AY246" s="18" t="s">
        <v>149</v>
      </c>
      <c r="BE246" s="206">
        <f>IF(N246="základní",J246,0)</f>
        <v>0</v>
      </c>
      <c r="BF246" s="206">
        <f>IF(N246="snížená",J246,0)</f>
        <v>0</v>
      </c>
      <c r="BG246" s="206">
        <f>IF(N246="zákl. přenesená",J246,0)</f>
        <v>0</v>
      </c>
      <c r="BH246" s="206">
        <f>IF(N246="sníž. přenesená",J246,0)</f>
        <v>0</v>
      </c>
      <c r="BI246" s="206">
        <f>IF(N246="nulová",J246,0)</f>
        <v>0</v>
      </c>
      <c r="BJ246" s="18" t="s">
        <v>86</v>
      </c>
      <c r="BK246" s="206">
        <f>ROUND(I246*H246,2)</f>
        <v>0</v>
      </c>
      <c r="BL246" s="18" t="s">
        <v>242</v>
      </c>
      <c r="BM246" s="205" t="s">
        <v>343</v>
      </c>
    </row>
    <row r="247" spans="1:65" s="13" customFormat="1" ht="11.25">
      <c r="B247" s="212"/>
      <c r="C247" s="213"/>
      <c r="D247" s="207" t="s">
        <v>159</v>
      </c>
      <c r="E247" s="214" t="s">
        <v>1</v>
      </c>
      <c r="F247" s="215" t="s">
        <v>258</v>
      </c>
      <c r="G247" s="213"/>
      <c r="H247" s="214" t="s">
        <v>1</v>
      </c>
      <c r="I247" s="216"/>
      <c r="J247" s="213"/>
      <c r="K247" s="213"/>
      <c r="L247" s="217"/>
      <c r="M247" s="218"/>
      <c r="N247" s="219"/>
      <c r="O247" s="219"/>
      <c r="P247" s="219"/>
      <c r="Q247" s="219"/>
      <c r="R247" s="219"/>
      <c r="S247" s="219"/>
      <c r="T247" s="220"/>
      <c r="AT247" s="221" t="s">
        <v>159</v>
      </c>
      <c r="AU247" s="221" t="s">
        <v>88</v>
      </c>
      <c r="AV247" s="13" t="s">
        <v>86</v>
      </c>
      <c r="AW247" s="13" t="s">
        <v>35</v>
      </c>
      <c r="AX247" s="13" t="s">
        <v>79</v>
      </c>
      <c r="AY247" s="221" t="s">
        <v>149</v>
      </c>
    </row>
    <row r="248" spans="1:65" s="14" customFormat="1" ht="11.25">
      <c r="B248" s="222"/>
      <c r="C248" s="223"/>
      <c r="D248" s="207" t="s">
        <v>159</v>
      </c>
      <c r="E248" s="224" t="s">
        <v>1</v>
      </c>
      <c r="F248" s="225" t="s">
        <v>344</v>
      </c>
      <c r="G248" s="223"/>
      <c r="H248" s="226">
        <v>17.96</v>
      </c>
      <c r="I248" s="227"/>
      <c r="J248" s="223"/>
      <c r="K248" s="223"/>
      <c r="L248" s="228"/>
      <c r="M248" s="229"/>
      <c r="N248" s="230"/>
      <c r="O248" s="230"/>
      <c r="P248" s="230"/>
      <c r="Q248" s="230"/>
      <c r="R248" s="230"/>
      <c r="S248" s="230"/>
      <c r="T248" s="231"/>
      <c r="AT248" s="232" t="s">
        <v>159</v>
      </c>
      <c r="AU248" s="232" t="s">
        <v>88</v>
      </c>
      <c r="AV248" s="14" t="s">
        <v>88</v>
      </c>
      <c r="AW248" s="14" t="s">
        <v>35</v>
      </c>
      <c r="AX248" s="14" t="s">
        <v>79</v>
      </c>
      <c r="AY248" s="232" t="s">
        <v>149</v>
      </c>
    </row>
    <row r="249" spans="1:65" s="14" customFormat="1" ht="11.25">
      <c r="B249" s="222"/>
      <c r="C249" s="223"/>
      <c r="D249" s="207" t="s">
        <v>159</v>
      </c>
      <c r="E249" s="224" t="s">
        <v>1</v>
      </c>
      <c r="F249" s="225" t="s">
        <v>345</v>
      </c>
      <c r="G249" s="223"/>
      <c r="H249" s="226">
        <v>2.81</v>
      </c>
      <c r="I249" s="227"/>
      <c r="J249" s="223"/>
      <c r="K249" s="223"/>
      <c r="L249" s="228"/>
      <c r="M249" s="229"/>
      <c r="N249" s="230"/>
      <c r="O249" s="230"/>
      <c r="P249" s="230"/>
      <c r="Q249" s="230"/>
      <c r="R249" s="230"/>
      <c r="S249" s="230"/>
      <c r="T249" s="231"/>
      <c r="AT249" s="232" t="s">
        <v>159</v>
      </c>
      <c r="AU249" s="232" t="s">
        <v>88</v>
      </c>
      <c r="AV249" s="14" t="s">
        <v>88</v>
      </c>
      <c r="AW249" s="14" t="s">
        <v>35</v>
      </c>
      <c r="AX249" s="14" t="s">
        <v>79</v>
      </c>
      <c r="AY249" s="232" t="s">
        <v>149</v>
      </c>
    </row>
    <row r="250" spans="1:65" s="15" customFormat="1" ht="11.25">
      <c r="B250" s="233"/>
      <c r="C250" s="234"/>
      <c r="D250" s="207" t="s">
        <v>159</v>
      </c>
      <c r="E250" s="235" t="s">
        <v>1</v>
      </c>
      <c r="F250" s="236" t="s">
        <v>163</v>
      </c>
      <c r="G250" s="234"/>
      <c r="H250" s="237">
        <v>20.77</v>
      </c>
      <c r="I250" s="238"/>
      <c r="J250" s="234"/>
      <c r="K250" s="234"/>
      <c r="L250" s="239"/>
      <c r="M250" s="240"/>
      <c r="N250" s="241"/>
      <c r="O250" s="241"/>
      <c r="P250" s="241"/>
      <c r="Q250" s="241"/>
      <c r="R250" s="241"/>
      <c r="S250" s="241"/>
      <c r="T250" s="242"/>
      <c r="AT250" s="243" t="s">
        <v>159</v>
      </c>
      <c r="AU250" s="243" t="s">
        <v>88</v>
      </c>
      <c r="AV250" s="15" t="s">
        <v>150</v>
      </c>
      <c r="AW250" s="15" t="s">
        <v>35</v>
      </c>
      <c r="AX250" s="15" t="s">
        <v>86</v>
      </c>
      <c r="AY250" s="243" t="s">
        <v>149</v>
      </c>
    </row>
    <row r="251" spans="1:65" s="2" customFormat="1" ht="24.2" customHeight="1">
      <c r="A251" s="35"/>
      <c r="B251" s="36"/>
      <c r="C251" s="193" t="s">
        <v>346</v>
      </c>
      <c r="D251" s="193" t="s">
        <v>152</v>
      </c>
      <c r="E251" s="194" t="s">
        <v>347</v>
      </c>
      <c r="F251" s="195" t="s">
        <v>348</v>
      </c>
      <c r="G251" s="196" t="s">
        <v>186</v>
      </c>
      <c r="H251" s="197">
        <v>33.359000000000002</v>
      </c>
      <c r="I251" s="198"/>
      <c r="J251" s="199">
        <f>ROUND(I251*H251,2)</f>
        <v>0</v>
      </c>
      <c r="K251" s="200"/>
      <c r="L251" s="40"/>
      <c r="M251" s="201" t="s">
        <v>1</v>
      </c>
      <c r="N251" s="202" t="s">
        <v>44</v>
      </c>
      <c r="O251" s="72"/>
      <c r="P251" s="203">
        <f>O251*H251</f>
        <v>0</v>
      </c>
      <c r="Q251" s="203">
        <v>0</v>
      </c>
      <c r="R251" s="203">
        <f>Q251*H251</f>
        <v>0</v>
      </c>
      <c r="S251" s="203">
        <v>1.721E-2</v>
      </c>
      <c r="T251" s="204">
        <f>S251*H251</f>
        <v>0.57410839000000002</v>
      </c>
      <c r="U251" s="35"/>
      <c r="V251" s="35"/>
      <c r="W251" s="35"/>
      <c r="X251" s="35"/>
      <c r="Y251" s="35"/>
      <c r="Z251" s="35"/>
      <c r="AA251" s="35"/>
      <c r="AB251" s="35"/>
      <c r="AC251" s="35"/>
      <c r="AD251" s="35"/>
      <c r="AE251" s="35"/>
      <c r="AR251" s="205" t="s">
        <v>242</v>
      </c>
      <c r="AT251" s="205" t="s">
        <v>152</v>
      </c>
      <c r="AU251" s="205" t="s">
        <v>88</v>
      </c>
      <c r="AY251" s="18" t="s">
        <v>149</v>
      </c>
      <c r="BE251" s="206">
        <f>IF(N251="základní",J251,0)</f>
        <v>0</v>
      </c>
      <c r="BF251" s="206">
        <f>IF(N251="snížená",J251,0)</f>
        <v>0</v>
      </c>
      <c r="BG251" s="206">
        <f>IF(N251="zákl. přenesená",J251,0)</f>
        <v>0</v>
      </c>
      <c r="BH251" s="206">
        <f>IF(N251="sníž. přenesená",J251,0)</f>
        <v>0</v>
      </c>
      <c r="BI251" s="206">
        <f>IF(N251="nulová",J251,0)</f>
        <v>0</v>
      </c>
      <c r="BJ251" s="18" t="s">
        <v>86</v>
      </c>
      <c r="BK251" s="206">
        <f>ROUND(I251*H251,2)</f>
        <v>0</v>
      </c>
      <c r="BL251" s="18" t="s">
        <v>242</v>
      </c>
      <c r="BM251" s="205" t="s">
        <v>349</v>
      </c>
    </row>
    <row r="252" spans="1:65" s="13" customFormat="1" ht="11.25">
      <c r="B252" s="212"/>
      <c r="C252" s="213"/>
      <c r="D252" s="207" t="s">
        <v>159</v>
      </c>
      <c r="E252" s="214" t="s">
        <v>1</v>
      </c>
      <c r="F252" s="215" t="s">
        <v>350</v>
      </c>
      <c r="G252" s="213"/>
      <c r="H252" s="214" t="s">
        <v>1</v>
      </c>
      <c r="I252" s="216"/>
      <c r="J252" s="213"/>
      <c r="K252" s="213"/>
      <c r="L252" s="217"/>
      <c r="M252" s="218"/>
      <c r="N252" s="219"/>
      <c r="O252" s="219"/>
      <c r="P252" s="219"/>
      <c r="Q252" s="219"/>
      <c r="R252" s="219"/>
      <c r="S252" s="219"/>
      <c r="T252" s="220"/>
      <c r="AT252" s="221" t="s">
        <v>159</v>
      </c>
      <c r="AU252" s="221" t="s">
        <v>88</v>
      </c>
      <c r="AV252" s="13" t="s">
        <v>86</v>
      </c>
      <c r="AW252" s="13" t="s">
        <v>35</v>
      </c>
      <c r="AX252" s="13" t="s">
        <v>79</v>
      </c>
      <c r="AY252" s="221" t="s">
        <v>149</v>
      </c>
    </row>
    <row r="253" spans="1:65" s="14" customFormat="1" ht="22.5">
      <c r="B253" s="222"/>
      <c r="C253" s="223"/>
      <c r="D253" s="207" t="s">
        <v>159</v>
      </c>
      <c r="E253" s="224" t="s">
        <v>1</v>
      </c>
      <c r="F253" s="225" t="s">
        <v>351</v>
      </c>
      <c r="G253" s="223"/>
      <c r="H253" s="226">
        <v>21.225999999999999</v>
      </c>
      <c r="I253" s="227"/>
      <c r="J253" s="223"/>
      <c r="K253" s="223"/>
      <c r="L253" s="228"/>
      <c r="M253" s="229"/>
      <c r="N253" s="230"/>
      <c r="O253" s="230"/>
      <c r="P253" s="230"/>
      <c r="Q253" s="230"/>
      <c r="R253" s="230"/>
      <c r="S253" s="230"/>
      <c r="T253" s="231"/>
      <c r="AT253" s="232" t="s">
        <v>159</v>
      </c>
      <c r="AU253" s="232" t="s">
        <v>88</v>
      </c>
      <c r="AV253" s="14" t="s">
        <v>88</v>
      </c>
      <c r="AW253" s="14" t="s">
        <v>35</v>
      </c>
      <c r="AX253" s="14" t="s">
        <v>79</v>
      </c>
      <c r="AY253" s="232" t="s">
        <v>149</v>
      </c>
    </row>
    <row r="254" spans="1:65" s="14" customFormat="1" ht="11.25">
      <c r="B254" s="222"/>
      <c r="C254" s="223"/>
      <c r="D254" s="207" t="s">
        <v>159</v>
      </c>
      <c r="E254" s="224" t="s">
        <v>1</v>
      </c>
      <c r="F254" s="225" t="s">
        <v>352</v>
      </c>
      <c r="G254" s="223"/>
      <c r="H254" s="226">
        <v>12.132999999999999</v>
      </c>
      <c r="I254" s="227"/>
      <c r="J254" s="223"/>
      <c r="K254" s="223"/>
      <c r="L254" s="228"/>
      <c r="M254" s="229"/>
      <c r="N254" s="230"/>
      <c r="O254" s="230"/>
      <c r="P254" s="230"/>
      <c r="Q254" s="230"/>
      <c r="R254" s="230"/>
      <c r="S254" s="230"/>
      <c r="T254" s="231"/>
      <c r="AT254" s="232" t="s">
        <v>159</v>
      </c>
      <c r="AU254" s="232" t="s">
        <v>88</v>
      </c>
      <c r="AV254" s="14" t="s">
        <v>88</v>
      </c>
      <c r="AW254" s="14" t="s">
        <v>35</v>
      </c>
      <c r="AX254" s="14" t="s">
        <v>79</v>
      </c>
      <c r="AY254" s="232" t="s">
        <v>149</v>
      </c>
    </row>
    <row r="255" spans="1:65" s="15" customFormat="1" ht="11.25">
      <c r="B255" s="233"/>
      <c r="C255" s="234"/>
      <c r="D255" s="207" t="s">
        <v>159</v>
      </c>
      <c r="E255" s="235" t="s">
        <v>1</v>
      </c>
      <c r="F255" s="236" t="s">
        <v>163</v>
      </c>
      <c r="G255" s="234"/>
      <c r="H255" s="237">
        <v>33.358999999999995</v>
      </c>
      <c r="I255" s="238"/>
      <c r="J255" s="234"/>
      <c r="K255" s="234"/>
      <c r="L255" s="239"/>
      <c r="M255" s="240"/>
      <c r="N255" s="241"/>
      <c r="O255" s="241"/>
      <c r="P255" s="241"/>
      <c r="Q255" s="241"/>
      <c r="R255" s="241"/>
      <c r="S255" s="241"/>
      <c r="T255" s="242"/>
      <c r="AT255" s="243" t="s">
        <v>159</v>
      </c>
      <c r="AU255" s="243" t="s">
        <v>88</v>
      </c>
      <c r="AV255" s="15" t="s">
        <v>150</v>
      </c>
      <c r="AW255" s="15" t="s">
        <v>35</v>
      </c>
      <c r="AX255" s="15" t="s">
        <v>86</v>
      </c>
      <c r="AY255" s="243" t="s">
        <v>149</v>
      </c>
    </row>
    <row r="256" spans="1:65" s="2" customFormat="1" ht="24.2" customHeight="1">
      <c r="A256" s="35"/>
      <c r="B256" s="36"/>
      <c r="C256" s="193" t="s">
        <v>353</v>
      </c>
      <c r="D256" s="193" t="s">
        <v>152</v>
      </c>
      <c r="E256" s="194" t="s">
        <v>354</v>
      </c>
      <c r="F256" s="195" t="s">
        <v>355</v>
      </c>
      <c r="G256" s="196" t="s">
        <v>298</v>
      </c>
      <c r="H256" s="197">
        <v>4</v>
      </c>
      <c r="I256" s="198"/>
      <c r="J256" s="199">
        <f>ROUND(I256*H256,2)</f>
        <v>0</v>
      </c>
      <c r="K256" s="200"/>
      <c r="L256" s="40"/>
      <c r="M256" s="201" t="s">
        <v>1</v>
      </c>
      <c r="N256" s="202" t="s">
        <v>44</v>
      </c>
      <c r="O256" s="72"/>
      <c r="P256" s="203">
        <f>O256*H256</f>
        <v>0</v>
      </c>
      <c r="Q256" s="203">
        <v>3.0000000000000001E-5</v>
      </c>
      <c r="R256" s="203">
        <f>Q256*H256</f>
        <v>1.2E-4</v>
      </c>
      <c r="S256" s="203">
        <v>0</v>
      </c>
      <c r="T256" s="204">
        <f>S256*H256</f>
        <v>0</v>
      </c>
      <c r="U256" s="35"/>
      <c r="V256" s="35"/>
      <c r="W256" s="35"/>
      <c r="X256" s="35"/>
      <c r="Y256" s="35"/>
      <c r="Z256" s="35"/>
      <c r="AA256" s="35"/>
      <c r="AB256" s="35"/>
      <c r="AC256" s="35"/>
      <c r="AD256" s="35"/>
      <c r="AE256" s="35"/>
      <c r="AR256" s="205" t="s">
        <v>242</v>
      </c>
      <c r="AT256" s="205" t="s">
        <v>152</v>
      </c>
      <c r="AU256" s="205" t="s">
        <v>88</v>
      </c>
      <c r="AY256" s="18" t="s">
        <v>149</v>
      </c>
      <c r="BE256" s="206">
        <f>IF(N256="základní",J256,0)</f>
        <v>0</v>
      </c>
      <c r="BF256" s="206">
        <f>IF(N256="snížená",J256,0)</f>
        <v>0</v>
      </c>
      <c r="BG256" s="206">
        <f>IF(N256="zákl. přenesená",J256,0)</f>
        <v>0</v>
      </c>
      <c r="BH256" s="206">
        <f>IF(N256="sníž. přenesená",J256,0)</f>
        <v>0</v>
      </c>
      <c r="BI256" s="206">
        <f>IF(N256="nulová",J256,0)</f>
        <v>0</v>
      </c>
      <c r="BJ256" s="18" t="s">
        <v>86</v>
      </c>
      <c r="BK256" s="206">
        <f>ROUND(I256*H256,2)</f>
        <v>0</v>
      </c>
      <c r="BL256" s="18" t="s">
        <v>242</v>
      </c>
      <c r="BM256" s="205" t="s">
        <v>356</v>
      </c>
    </row>
    <row r="257" spans="1:65" s="13" customFormat="1" ht="11.25">
      <c r="B257" s="212"/>
      <c r="C257" s="213"/>
      <c r="D257" s="207" t="s">
        <v>159</v>
      </c>
      <c r="E257" s="214" t="s">
        <v>1</v>
      </c>
      <c r="F257" s="215" t="s">
        <v>357</v>
      </c>
      <c r="G257" s="213"/>
      <c r="H257" s="214" t="s">
        <v>1</v>
      </c>
      <c r="I257" s="216"/>
      <c r="J257" s="213"/>
      <c r="K257" s="213"/>
      <c r="L257" s="217"/>
      <c r="M257" s="218"/>
      <c r="N257" s="219"/>
      <c r="O257" s="219"/>
      <c r="P257" s="219"/>
      <c r="Q257" s="219"/>
      <c r="R257" s="219"/>
      <c r="S257" s="219"/>
      <c r="T257" s="220"/>
      <c r="AT257" s="221" t="s">
        <v>159</v>
      </c>
      <c r="AU257" s="221" t="s">
        <v>88</v>
      </c>
      <c r="AV257" s="13" t="s">
        <v>86</v>
      </c>
      <c r="AW257" s="13" t="s">
        <v>35</v>
      </c>
      <c r="AX257" s="13" t="s">
        <v>79</v>
      </c>
      <c r="AY257" s="221" t="s">
        <v>149</v>
      </c>
    </row>
    <row r="258" spans="1:65" s="14" customFormat="1" ht="11.25">
      <c r="B258" s="222"/>
      <c r="C258" s="223"/>
      <c r="D258" s="207" t="s">
        <v>159</v>
      </c>
      <c r="E258" s="224" t="s">
        <v>1</v>
      </c>
      <c r="F258" s="225" t="s">
        <v>358</v>
      </c>
      <c r="G258" s="223"/>
      <c r="H258" s="226">
        <v>4</v>
      </c>
      <c r="I258" s="227"/>
      <c r="J258" s="223"/>
      <c r="K258" s="223"/>
      <c r="L258" s="228"/>
      <c r="M258" s="229"/>
      <c r="N258" s="230"/>
      <c r="O258" s="230"/>
      <c r="P258" s="230"/>
      <c r="Q258" s="230"/>
      <c r="R258" s="230"/>
      <c r="S258" s="230"/>
      <c r="T258" s="231"/>
      <c r="AT258" s="232" t="s">
        <v>159</v>
      </c>
      <c r="AU258" s="232" t="s">
        <v>88</v>
      </c>
      <c r="AV258" s="14" t="s">
        <v>88</v>
      </c>
      <c r="AW258" s="14" t="s">
        <v>35</v>
      </c>
      <c r="AX258" s="14" t="s">
        <v>79</v>
      </c>
      <c r="AY258" s="232" t="s">
        <v>149</v>
      </c>
    </row>
    <row r="259" spans="1:65" s="15" customFormat="1" ht="11.25">
      <c r="B259" s="233"/>
      <c r="C259" s="234"/>
      <c r="D259" s="207" t="s">
        <v>159</v>
      </c>
      <c r="E259" s="235" t="s">
        <v>1</v>
      </c>
      <c r="F259" s="236" t="s">
        <v>163</v>
      </c>
      <c r="G259" s="234"/>
      <c r="H259" s="237">
        <v>4</v>
      </c>
      <c r="I259" s="238"/>
      <c r="J259" s="234"/>
      <c r="K259" s="234"/>
      <c r="L259" s="239"/>
      <c r="M259" s="240"/>
      <c r="N259" s="241"/>
      <c r="O259" s="241"/>
      <c r="P259" s="241"/>
      <c r="Q259" s="241"/>
      <c r="R259" s="241"/>
      <c r="S259" s="241"/>
      <c r="T259" s="242"/>
      <c r="AT259" s="243" t="s">
        <v>159</v>
      </c>
      <c r="AU259" s="243" t="s">
        <v>88</v>
      </c>
      <c r="AV259" s="15" t="s">
        <v>150</v>
      </c>
      <c r="AW259" s="15" t="s">
        <v>35</v>
      </c>
      <c r="AX259" s="15" t="s">
        <v>86</v>
      </c>
      <c r="AY259" s="243" t="s">
        <v>149</v>
      </c>
    </row>
    <row r="260" spans="1:65" s="2" customFormat="1" ht="24.2" customHeight="1">
      <c r="A260" s="35"/>
      <c r="B260" s="36"/>
      <c r="C260" s="255" t="s">
        <v>359</v>
      </c>
      <c r="D260" s="255" t="s">
        <v>261</v>
      </c>
      <c r="E260" s="256" t="s">
        <v>360</v>
      </c>
      <c r="F260" s="257" t="s">
        <v>361</v>
      </c>
      <c r="G260" s="258" t="s">
        <v>298</v>
      </c>
      <c r="H260" s="259">
        <v>4</v>
      </c>
      <c r="I260" s="260"/>
      <c r="J260" s="261">
        <f>ROUND(I260*H260,2)</f>
        <v>0</v>
      </c>
      <c r="K260" s="262"/>
      <c r="L260" s="263"/>
      <c r="M260" s="264" t="s">
        <v>1</v>
      </c>
      <c r="N260" s="265" t="s">
        <v>44</v>
      </c>
      <c r="O260" s="72"/>
      <c r="P260" s="203">
        <f>O260*H260</f>
        <v>0</v>
      </c>
      <c r="Q260" s="203">
        <v>8.9999999999999998E-4</v>
      </c>
      <c r="R260" s="203">
        <f>Q260*H260</f>
        <v>3.5999999999999999E-3</v>
      </c>
      <c r="S260" s="203">
        <v>0</v>
      </c>
      <c r="T260" s="204">
        <f>S260*H260</f>
        <v>0</v>
      </c>
      <c r="U260" s="35"/>
      <c r="V260" s="35"/>
      <c r="W260" s="35"/>
      <c r="X260" s="35"/>
      <c r="Y260" s="35"/>
      <c r="Z260" s="35"/>
      <c r="AA260" s="35"/>
      <c r="AB260" s="35"/>
      <c r="AC260" s="35"/>
      <c r="AD260" s="35"/>
      <c r="AE260" s="35"/>
      <c r="AR260" s="205" t="s">
        <v>264</v>
      </c>
      <c r="AT260" s="205" t="s">
        <v>261</v>
      </c>
      <c r="AU260" s="205" t="s">
        <v>88</v>
      </c>
      <c r="AY260" s="18" t="s">
        <v>149</v>
      </c>
      <c r="BE260" s="206">
        <f>IF(N260="základní",J260,0)</f>
        <v>0</v>
      </c>
      <c r="BF260" s="206">
        <f>IF(N260="snížená",J260,0)</f>
        <v>0</v>
      </c>
      <c r="BG260" s="206">
        <f>IF(N260="zákl. přenesená",J260,0)</f>
        <v>0</v>
      </c>
      <c r="BH260" s="206">
        <f>IF(N260="sníž. přenesená",J260,0)</f>
        <v>0</v>
      </c>
      <c r="BI260" s="206">
        <f>IF(N260="nulová",J260,0)</f>
        <v>0</v>
      </c>
      <c r="BJ260" s="18" t="s">
        <v>86</v>
      </c>
      <c r="BK260" s="206">
        <f>ROUND(I260*H260,2)</f>
        <v>0</v>
      </c>
      <c r="BL260" s="18" t="s">
        <v>242</v>
      </c>
      <c r="BM260" s="205" t="s">
        <v>362</v>
      </c>
    </row>
    <row r="261" spans="1:65" s="2" customFormat="1" ht="33" customHeight="1">
      <c r="A261" s="35"/>
      <c r="B261" s="36"/>
      <c r="C261" s="193" t="s">
        <v>363</v>
      </c>
      <c r="D261" s="193" t="s">
        <v>152</v>
      </c>
      <c r="E261" s="194" t="s">
        <v>364</v>
      </c>
      <c r="F261" s="195" t="s">
        <v>365</v>
      </c>
      <c r="G261" s="196" t="s">
        <v>186</v>
      </c>
      <c r="H261" s="197">
        <v>13.499000000000001</v>
      </c>
      <c r="I261" s="198"/>
      <c r="J261" s="199">
        <f>ROUND(I261*H261,2)</f>
        <v>0</v>
      </c>
      <c r="K261" s="200"/>
      <c r="L261" s="40"/>
      <c r="M261" s="201" t="s">
        <v>1</v>
      </c>
      <c r="N261" s="202" t="s">
        <v>44</v>
      </c>
      <c r="O261" s="72"/>
      <c r="P261" s="203">
        <f>O261*H261</f>
        <v>0</v>
      </c>
      <c r="Q261" s="203">
        <v>1.17E-3</v>
      </c>
      <c r="R261" s="203">
        <f>Q261*H261</f>
        <v>1.5793830000000002E-2</v>
      </c>
      <c r="S261" s="203">
        <v>0</v>
      </c>
      <c r="T261" s="204">
        <f>S261*H261</f>
        <v>0</v>
      </c>
      <c r="U261" s="35"/>
      <c r="V261" s="35"/>
      <c r="W261" s="35"/>
      <c r="X261" s="35"/>
      <c r="Y261" s="35"/>
      <c r="Z261" s="35"/>
      <c r="AA261" s="35"/>
      <c r="AB261" s="35"/>
      <c r="AC261" s="35"/>
      <c r="AD261" s="35"/>
      <c r="AE261" s="35"/>
      <c r="AR261" s="205" t="s">
        <v>242</v>
      </c>
      <c r="AT261" s="205" t="s">
        <v>152</v>
      </c>
      <c r="AU261" s="205" t="s">
        <v>88</v>
      </c>
      <c r="AY261" s="18" t="s">
        <v>149</v>
      </c>
      <c r="BE261" s="206">
        <f>IF(N261="základní",J261,0)</f>
        <v>0</v>
      </c>
      <c r="BF261" s="206">
        <f>IF(N261="snížená",J261,0)</f>
        <v>0</v>
      </c>
      <c r="BG261" s="206">
        <f>IF(N261="zákl. přenesená",J261,0)</f>
        <v>0</v>
      </c>
      <c r="BH261" s="206">
        <f>IF(N261="sníž. přenesená",J261,0)</f>
        <v>0</v>
      </c>
      <c r="BI261" s="206">
        <f>IF(N261="nulová",J261,0)</f>
        <v>0</v>
      </c>
      <c r="BJ261" s="18" t="s">
        <v>86</v>
      </c>
      <c r="BK261" s="206">
        <f>ROUND(I261*H261,2)</f>
        <v>0</v>
      </c>
      <c r="BL261" s="18" t="s">
        <v>242</v>
      </c>
      <c r="BM261" s="205" t="s">
        <v>366</v>
      </c>
    </row>
    <row r="262" spans="1:65" s="13" customFormat="1" ht="11.25">
      <c r="B262" s="212"/>
      <c r="C262" s="213"/>
      <c r="D262" s="207" t="s">
        <v>159</v>
      </c>
      <c r="E262" s="214" t="s">
        <v>1</v>
      </c>
      <c r="F262" s="215" t="s">
        <v>350</v>
      </c>
      <c r="G262" s="213"/>
      <c r="H262" s="214" t="s">
        <v>1</v>
      </c>
      <c r="I262" s="216"/>
      <c r="J262" s="213"/>
      <c r="K262" s="213"/>
      <c r="L262" s="217"/>
      <c r="M262" s="218"/>
      <c r="N262" s="219"/>
      <c r="O262" s="219"/>
      <c r="P262" s="219"/>
      <c r="Q262" s="219"/>
      <c r="R262" s="219"/>
      <c r="S262" s="219"/>
      <c r="T262" s="220"/>
      <c r="AT262" s="221" t="s">
        <v>159</v>
      </c>
      <c r="AU262" s="221" t="s">
        <v>88</v>
      </c>
      <c r="AV262" s="13" t="s">
        <v>86</v>
      </c>
      <c r="AW262" s="13" t="s">
        <v>35</v>
      </c>
      <c r="AX262" s="13" t="s">
        <v>79</v>
      </c>
      <c r="AY262" s="221" t="s">
        <v>149</v>
      </c>
    </row>
    <row r="263" spans="1:65" s="14" customFormat="1" ht="11.25">
      <c r="B263" s="222"/>
      <c r="C263" s="223"/>
      <c r="D263" s="207" t="s">
        <v>159</v>
      </c>
      <c r="E263" s="224" t="s">
        <v>1</v>
      </c>
      <c r="F263" s="225" t="s">
        <v>367</v>
      </c>
      <c r="G263" s="223"/>
      <c r="H263" s="226">
        <v>13.499000000000001</v>
      </c>
      <c r="I263" s="227"/>
      <c r="J263" s="223"/>
      <c r="K263" s="223"/>
      <c r="L263" s="228"/>
      <c r="M263" s="229"/>
      <c r="N263" s="230"/>
      <c r="O263" s="230"/>
      <c r="P263" s="230"/>
      <c r="Q263" s="230"/>
      <c r="R263" s="230"/>
      <c r="S263" s="230"/>
      <c r="T263" s="231"/>
      <c r="AT263" s="232" t="s">
        <v>159</v>
      </c>
      <c r="AU263" s="232" t="s">
        <v>88</v>
      </c>
      <c r="AV263" s="14" t="s">
        <v>88</v>
      </c>
      <c r="AW263" s="14" t="s">
        <v>35</v>
      </c>
      <c r="AX263" s="14" t="s">
        <v>79</v>
      </c>
      <c r="AY263" s="232" t="s">
        <v>149</v>
      </c>
    </row>
    <row r="264" spans="1:65" s="15" customFormat="1" ht="11.25">
      <c r="B264" s="233"/>
      <c r="C264" s="234"/>
      <c r="D264" s="207" t="s">
        <v>159</v>
      </c>
      <c r="E264" s="235" t="s">
        <v>1</v>
      </c>
      <c r="F264" s="236" t="s">
        <v>163</v>
      </c>
      <c r="G264" s="234"/>
      <c r="H264" s="237">
        <v>13.499000000000001</v>
      </c>
      <c r="I264" s="238"/>
      <c r="J264" s="234"/>
      <c r="K264" s="234"/>
      <c r="L264" s="239"/>
      <c r="M264" s="240"/>
      <c r="N264" s="241"/>
      <c r="O264" s="241"/>
      <c r="P264" s="241"/>
      <c r="Q264" s="241"/>
      <c r="R264" s="241"/>
      <c r="S264" s="241"/>
      <c r="T264" s="242"/>
      <c r="AT264" s="243" t="s">
        <v>159</v>
      </c>
      <c r="AU264" s="243" t="s">
        <v>88</v>
      </c>
      <c r="AV264" s="15" t="s">
        <v>150</v>
      </c>
      <c r="AW264" s="15" t="s">
        <v>35</v>
      </c>
      <c r="AX264" s="15" t="s">
        <v>86</v>
      </c>
      <c r="AY264" s="243" t="s">
        <v>149</v>
      </c>
    </row>
    <row r="265" spans="1:65" s="2" customFormat="1" ht="33" customHeight="1">
      <c r="A265" s="35"/>
      <c r="B265" s="36"/>
      <c r="C265" s="255" t="s">
        <v>368</v>
      </c>
      <c r="D265" s="255" t="s">
        <v>261</v>
      </c>
      <c r="E265" s="256" t="s">
        <v>369</v>
      </c>
      <c r="F265" s="257" t="s">
        <v>370</v>
      </c>
      <c r="G265" s="258" t="s">
        <v>186</v>
      </c>
      <c r="H265" s="259">
        <v>14.173999999999999</v>
      </c>
      <c r="I265" s="260"/>
      <c r="J265" s="261">
        <f>ROUND(I265*H265,2)</f>
        <v>0</v>
      </c>
      <c r="K265" s="262"/>
      <c r="L265" s="263"/>
      <c r="M265" s="264" t="s">
        <v>1</v>
      </c>
      <c r="N265" s="265" t="s">
        <v>44</v>
      </c>
      <c r="O265" s="72"/>
      <c r="P265" s="203">
        <f>O265*H265</f>
        <v>0</v>
      </c>
      <c r="Q265" s="203">
        <v>4.4999999999999997E-3</v>
      </c>
      <c r="R265" s="203">
        <f>Q265*H265</f>
        <v>6.3782999999999992E-2</v>
      </c>
      <c r="S265" s="203">
        <v>0</v>
      </c>
      <c r="T265" s="204">
        <f>S265*H265</f>
        <v>0</v>
      </c>
      <c r="U265" s="35"/>
      <c r="V265" s="35"/>
      <c r="W265" s="35"/>
      <c r="X265" s="35"/>
      <c r="Y265" s="35"/>
      <c r="Z265" s="35"/>
      <c r="AA265" s="35"/>
      <c r="AB265" s="35"/>
      <c r="AC265" s="35"/>
      <c r="AD265" s="35"/>
      <c r="AE265" s="35"/>
      <c r="AR265" s="205" t="s">
        <v>264</v>
      </c>
      <c r="AT265" s="205" t="s">
        <v>261</v>
      </c>
      <c r="AU265" s="205" t="s">
        <v>88</v>
      </c>
      <c r="AY265" s="18" t="s">
        <v>149</v>
      </c>
      <c r="BE265" s="206">
        <f>IF(N265="základní",J265,0)</f>
        <v>0</v>
      </c>
      <c r="BF265" s="206">
        <f>IF(N265="snížená",J265,0)</f>
        <v>0</v>
      </c>
      <c r="BG265" s="206">
        <f>IF(N265="zákl. přenesená",J265,0)</f>
        <v>0</v>
      </c>
      <c r="BH265" s="206">
        <f>IF(N265="sníž. přenesená",J265,0)</f>
        <v>0</v>
      </c>
      <c r="BI265" s="206">
        <f>IF(N265="nulová",J265,0)</f>
        <v>0</v>
      </c>
      <c r="BJ265" s="18" t="s">
        <v>86</v>
      </c>
      <c r="BK265" s="206">
        <f>ROUND(I265*H265,2)</f>
        <v>0</v>
      </c>
      <c r="BL265" s="18" t="s">
        <v>242</v>
      </c>
      <c r="BM265" s="205" t="s">
        <v>371</v>
      </c>
    </row>
    <row r="266" spans="1:65" s="14" customFormat="1" ht="11.25">
      <c r="B266" s="222"/>
      <c r="C266" s="223"/>
      <c r="D266" s="207" t="s">
        <v>159</v>
      </c>
      <c r="E266" s="223"/>
      <c r="F266" s="225" t="s">
        <v>372</v>
      </c>
      <c r="G266" s="223"/>
      <c r="H266" s="226">
        <v>14.173999999999999</v>
      </c>
      <c r="I266" s="227"/>
      <c r="J266" s="223"/>
      <c r="K266" s="223"/>
      <c r="L266" s="228"/>
      <c r="M266" s="229"/>
      <c r="N266" s="230"/>
      <c r="O266" s="230"/>
      <c r="P266" s="230"/>
      <c r="Q266" s="230"/>
      <c r="R266" s="230"/>
      <c r="S266" s="230"/>
      <c r="T266" s="231"/>
      <c r="AT266" s="232" t="s">
        <v>159</v>
      </c>
      <c r="AU266" s="232" t="s">
        <v>88</v>
      </c>
      <c r="AV266" s="14" t="s">
        <v>88</v>
      </c>
      <c r="AW266" s="14" t="s">
        <v>4</v>
      </c>
      <c r="AX266" s="14" t="s">
        <v>86</v>
      </c>
      <c r="AY266" s="232" t="s">
        <v>149</v>
      </c>
    </row>
    <row r="267" spans="1:65" s="2" customFormat="1" ht="24.2" customHeight="1">
      <c r="A267" s="35"/>
      <c r="B267" s="36"/>
      <c r="C267" s="193" t="s">
        <v>373</v>
      </c>
      <c r="D267" s="193" t="s">
        <v>152</v>
      </c>
      <c r="E267" s="194" t="s">
        <v>374</v>
      </c>
      <c r="F267" s="195" t="s">
        <v>375</v>
      </c>
      <c r="G267" s="196" t="s">
        <v>186</v>
      </c>
      <c r="H267" s="197">
        <v>13.499000000000001</v>
      </c>
      <c r="I267" s="198"/>
      <c r="J267" s="199">
        <f>ROUND(I267*H267,2)</f>
        <v>0</v>
      </c>
      <c r="K267" s="200"/>
      <c r="L267" s="40"/>
      <c r="M267" s="201" t="s">
        <v>1</v>
      </c>
      <c r="N267" s="202" t="s">
        <v>44</v>
      </c>
      <c r="O267" s="72"/>
      <c r="P267" s="203">
        <f>O267*H267</f>
        <v>0</v>
      </c>
      <c r="Q267" s="203">
        <v>0</v>
      </c>
      <c r="R267" s="203">
        <f>Q267*H267</f>
        <v>0</v>
      </c>
      <c r="S267" s="203">
        <v>2.0999999999999999E-3</v>
      </c>
      <c r="T267" s="204">
        <f>S267*H267</f>
        <v>2.8347899999999999E-2</v>
      </c>
      <c r="U267" s="35"/>
      <c r="V267" s="35"/>
      <c r="W267" s="35"/>
      <c r="X267" s="35"/>
      <c r="Y267" s="35"/>
      <c r="Z267" s="35"/>
      <c r="AA267" s="35"/>
      <c r="AB267" s="35"/>
      <c r="AC267" s="35"/>
      <c r="AD267" s="35"/>
      <c r="AE267" s="35"/>
      <c r="AR267" s="205" t="s">
        <v>242</v>
      </c>
      <c r="AT267" s="205" t="s">
        <v>152</v>
      </c>
      <c r="AU267" s="205" t="s">
        <v>88</v>
      </c>
      <c r="AY267" s="18" t="s">
        <v>149</v>
      </c>
      <c r="BE267" s="206">
        <f>IF(N267="základní",J267,0)</f>
        <v>0</v>
      </c>
      <c r="BF267" s="206">
        <f>IF(N267="snížená",J267,0)</f>
        <v>0</v>
      </c>
      <c r="BG267" s="206">
        <f>IF(N267="zákl. přenesená",J267,0)</f>
        <v>0</v>
      </c>
      <c r="BH267" s="206">
        <f>IF(N267="sníž. přenesená",J267,0)</f>
        <v>0</v>
      </c>
      <c r="BI267" s="206">
        <f>IF(N267="nulová",J267,0)</f>
        <v>0</v>
      </c>
      <c r="BJ267" s="18" t="s">
        <v>86</v>
      </c>
      <c r="BK267" s="206">
        <f>ROUND(I267*H267,2)</f>
        <v>0</v>
      </c>
      <c r="BL267" s="18" t="s">
        <v>242</v>
      </c>
      <c r="BM267" s="205" t="s">
        <v>376</v>
      </c>
    </row>
    <row r="268" spans="1:65" s="13" customFormat="1" ht="11.25">
      <c r="B268" s="212"/>
      <c r="C268" s="213"/>
      <c r="D268" s="207" t="s">
        <v>159</v>
      </c>
      <c r="E268" s="214" t="s">
        <v>1</v>
      </c>
      <c r="F268" s="215" t="s">
        <v>350</v>
      </c>
      <c r="G268" s="213"/>
      <c r="H268" s="214" t="s">
        <v>1</v>
      </c>
      <c r="I268" s="216"/>
      <c r="J268" s="213"/>
      <c r="K268" s="213"/>
      <c r="L268" s="217"/>
      <c r="M268" s="218"/>
      <c r="N268" s="219"/>
      <c r="O268" s="219"/>
      <c r="P268" s="219"/>
      <c r="Q268" s="219"/>
      <c r="R268" s="219"/>
      <c r="S268" s="219"/>
      <c r="T268" s="220"/>
      <c r="AT268" s="221" t="s">
        <v>159</v>
      </c>
      <c r="AU268" s="221" t="s">
        <v>88</v>
      </c>
      <c r="AV268" s="13" t="s">
        <v>86</v>
      </c>
      <c r="AW268" s="13" t="s">
        <v>35</v>
      </c>
      <c r="AX268" s="13" t="s">
        <v>79</v>
      </c>
      <c r="AY268" s="221" t="s">
        <v>149</v>
      </c>
    </row>
    <row r="269" spans="1:65" s="14" customFormat="1" ht="11.25">
      <c r="B269" s="222"/>
      <c r="C269" s="223"/>
      <c r="D269" s="207" t="s">
        <v>159</v>
      </c>
      <c r="E269" s="224" t="s">
        <v>1</v>
      </c>
      <c r="F269" s="225" t="s">
        <v>367</v>
      </c>
      <c r="G269" s="223"/>
      <c r="H269" s="226">
        <v>13.499000000000001</v>
      </c>
      <c r="I269" s="227"/>
      <c r="J269" s="223"/>
      <c r="K269" s="223"/>
      <c r="L269" s="228"/>
      <c r="M269" s="229"/>
      <c r="N269" s="230"/>
      <c r="O269" s="230"/>
      <c r="P269" s="230"/>
      <c r="Q269" s="230"/>
      <c r="R269" s="230"/>
      <c r="S269" s="230"/>
      <c r="T269" s="231"/>
      <c r="AT269" s="232" t="s">
        <v>159</v>
      </c>
      <c r="AU269" s="232" t="s">
        <v>88</v>
      </c>
      <c r="AV269" s="14" t="s">
        <v>88</v>
      </c>
      <c r="AW269" s="14" t="s">
        <v>35</v>
      </c>
      <c r="AX269" s="14" t="s">
        <v>79</v>
      </c>
      <c r="AY269" s="232" t="s">
        <v>149</v>
      </c>
    </row>
    <row r="270" spans="1:65" s="15" customFormat="1" ht="11.25">
      <c r="B270" s="233"/>
      <c r="C270" s="234"/>
      <c r="D270" s="207" t="s">
        <v>159</v>
      </c>
      <c r="E270" s="235" t="s">
        <v>1</v>
      </c>
      <c r="F270" s="236" t="s">
        <v>163</v>
      </c>
      <c r="G270" s="234"/>
      <c r="H270" s="237">
        <v>13.499000000000001</v>
      </c>
      <c r="I270" s="238"/>
      <c r="J270" s="234"/>
      <c r="K270" s="234"/>
      <c r="L270" s="239"/>
      <c r="M270" s="240"/>
      <c r="N270" s="241"/>
      <c r="O270" s="241"/>
      <c r="P270" s="241"/>
      <c r="Q270" s="241"/>
      <c r="R270" s="241"/>
      <c r="S270" s="241"/>
      <c r="T270" s="242"/>
      <c r="AT270" s="243" t="s">
        <v>159</v>
      </c>
      <c r="AU270" s="243" t="s">
        <v>88</v>
      </c>
      <c r="AV270" s="15" t="s">
        <v>150</v>
      </c>
      <c r="AW270" s="15" t="s">
        <v>35</v>
      </c>
      <c r="AX270" s="15" t="s">
        <v>86</v>
      </c>
      <c r="AY270" s="243" t="s">
        <v>149</v>
      </c>
    </row>
    <row r="271" spans="1:65" s="2" customFormat="1" ht="24.2" customHeight="1">
      <c r="A271" s="35"/>
      <c r="B271" s="36"/>
      <c r="C271" s="193" t="s">
        <v>377</v>
      </c>
      <c r="D271" s="193" t="s">
        <v>152</v>
      </c>
      <c r="E271" s="194" t="s">
        <v>378</v>
      </c>
      <c r="F271" s="195" t="s">
        <v>379</v>
      </c>
      <c r="G271" s="196" t="s">
        <v>221</v>
      </c>
      <c r="H271" s="197">
        <v>0.51900000000000002</v>
      </c>
      <c r="I271" s="198"/>
      <c r="J271" s="199">
        <f>ROUND(I271*H271,2)</f>
        <v>0</v>
      </c>
      <c r="K271" s="200"/>
      <c r="L271" s="40"/>
      <c r="M271" s="201" t="s">
        <v>1</v>
      </c>
      <c r="N271" s="202" t="s">
        <v>44</v>
      </c>
      <c r="O271" s="72"/>
      <c r="P271" s="203">
        <f>O271*H271</f>
        <v>0</v>
      </c>
      <c r="Q271" s="203">
        <v>0</v>
      </c>
      <c r="R271" s="203">
        <f>Q271*H271</f>
        <v>0</v>
      </c>
      <c r="S271" s="203">
        <v>0</v>
      </c>
      <c r="T271" s="204">
        <f>S271*H271</f>
        <v>0</v>
      </c>
      <c r="U271" s="35"/>
      <c r="V271" s="35"/>
      <c r="W271" s="35"/>
      <c r="X271" s="35"/>
      <c r="Y271" s="35"/>
      <c r="Z271" s="35"/>
      <c r="AA271" s="35"/>
      <c r="AB271" s="35"/>
      <c r="AC271" s="35"/>
      <c r="AD271" s="35"/>
      <c r="AE271" s="35"/>
      <c r="AR271" s="205" t="s">
        <v>242</v>
      </c>
      <c r="AT271" s="205" t="s">
        <v>152</v>
      </c>
      <c r="AU271" s="205" t="s">
        <v>88</v>
      </c>
      <c r="AY271" s="18" t="s">
        <v>149</v>
      </c>
      <c r="BE271" s="206">
        <f>IF(N271="základní",J271,0)</f>
        <v>0</v>
      </c>
      <c r="BF271" s="206">
        <f>IF(N271="snížená",J271,0)</f>
        <v>0</v>
      </c>
      <c r="BG271" s="206">
        <f>IF(N271="zákl. přenesená",J271,0)</f>
        <v>0</v>
      </c>
      <c r="BH271" s="206">
        <f>IF(N271="sníž. přenesená",J271,0)</f>
        <v>0</v>
      </c>
      <c r="BI271" s="206">
        <f>IF(N271="nulová",J271,0)</f>
        <v>0</v>
      </c>
      <c r="BJ271" s="18" t="s">
        <v>86</v>
      </c>
      <c r="BK271" s="206">
        <f>ROUND(I271*H271,2)</f>
        <v>0</v>
      </c>
      <c r="BL271" s="18" t="s">
        <v>242</v>
      </c>
      <c r="BM271" s="205" t="s">
        <v>380</v>
      </c>
    </row>
    <row r="272" spans="1:65" s="2" customFormat="1" ht="24.2" customHeight="1">
      <c r="A272" s="35"/>
      <c r="B272" s="36"/>
      <c r="C272" s="193" t="s">
        <v>381</v>
      </c>
      <c r="D272" s="193" t="s">
        <v>152</v>
      </c>
      <c r="E272" s="194" t="s">
        <v>382</v>
      </c>
      <c r="F272" s="195" t="s">
        <v>383</v>
      </c>
      <c r="G272" s="196" t="s">
        <v>221</v>
      </c>
      <c r="H272" s="197">
        <v>0.51900000000000002</v>
      </c>
      <c r="I272" s="198"/>
      <c r="J272" s="199">
        <f>ROUND(I272*H272,2)</f>
        <v>0</v>
      </c>
      <c r="K272" s="200"/>
      <c r="L272" s="40"/>
      <c r="M272" s="201" t="s">
        <v>1</v>
      </c>
      <c r="N272" s="202" t="s">
        <v>44</v>
      </c>
      <c r="O272" s="72"/>
      <c r="P272" s="203">
        <f>O272*H272</f>
        <v>0</v>
      </c>
      <c r="Q272" s="203">
        <v>0</v>
      </c>
      <c r="R272" s="203">
        <f>Q272*H272</f>
        <v>0</v>
      </c>
      <c r="S272" s="203">
        <v>0</v>
      </c>
      <c r="T272" s="204">
        <f>S272*H272</f>
        <v>0</v>
      </c>
      <c r="U272" s="35"/>
      <c r="V272" s="35"/>
      <c r="W272" s="35"/>
      <c r="X272" s="35"/>
      <c r="Y272" s="35"/>
      <c r="Z272" s="35"/>
      <c r="AA272" s="35"/>
      <c r="AB272" s="35"/>
      <c r="AC272" s="35"/>
      <c r="AD272" s="35"/>
      <c r="AE272" s="35"/>
      <c r="AR272" s="205" t="s">
        <v>242</v>
      </c>
      <c r="AT272" s="205" t="s">
        <v>152</v>
      </c>
      <c r="AU272" s="205" t="s">
        <v>88</v>
      </c>
      <c r="AY272" s="18" t="s">
        <v>149</v>
      </c>
      <c r="BE272" s="206">
        <f>IF(N272="základní",J272,0)</f>
        <v>0</v>
      </c>
      <c r="BF272" s="206">
        <f>IF(N272="snížená",J272,0)</f>
        <v>0</v>
      </c>
      <c r="BG272" s="206">
        <f>IF(N272="zákl. přenesená",J272,0)</f>
        <v>0</v>
      </c>
      <c r="BH272" s="206">
        <f>IF(N272="sníž. přenesená",J272,0)</f>
        <v>0</v>
      </c>
      <c r="BI272" s="206">
        <f>IF(N272="nulová",J272,0)</f>
        <v>0</v>
      </c>
      <c r="BJ272" s="18" t="s">
        <v>86</v>
      </c>
      <c r="BK272" s="206">
        <f>ROUND(I272*H272,2)</f>
        <v>0</v>
      </c>
      <c r="BL272" s="18" t="s">
        <v>242</v>
      </c>
      <c r="BM272" s="205" t="s">
        <v>384</v>
      </c>
    </row>
    <row r="273" spans="1:65" s="12" customFormat="1" ht="22.9" customHeight="1">
      <c r="B273" s="177"/>
      <c r="C273" s="178"/>
      <c r="D273" s="179" t="s">
        <v>78</v>
      </c>
      <c r="E273" s="191" t="s">
        <v>385</v>
      </c>
      <c r="F273" s="191" t="s">
        <v>386</v>
      </c>
      <c r="G273" s="178"/>
      <c r="H273" s="178"/>
      <c r="I273" s="181"/>
      <c r="J273" s="192">
        <f>BK273</f>
        <v>0</v>
      </c>
      <c r="K273" s="178"/>
      <c r="L273" s="183"/>
      <c r="M273" s="184"/>
      <c r="N273" s="185"/>
      <c r="O273" s="185"/>
      <c r="P273" s="186">
        <f>SUM(P274:P305)</f>
        <v>0</v>
      </c>
      <c r="Q273" s="185"/>
      <c r="R273" s="186">
        <f>SUM(R274:R305)</f>
        <v>2.6222800000000004E-2</v>
      </c>
      <c r="S273" s="185"/>
      <c r="T273" s="187">
        <f>SUM(T274:T305)</f>
        <v>0</v>
      </c>
      <c r="AR273" s="188" t="s">
        <v>88</v>
      </c>
      <c r="AT273" s="189" t="s">
        <v>78</v>
      </c>
      <c r="AU273" s="189" t="s">
        <v>86</v>
      </c>
      <c r="AY273" s="188" t="s">
        <v>149</v>
      </c>
      <c r="BK273" s="190">
        <f>SUM(BK274:BK305)</f>
        <v>0</v>
      </c>
    </row>
    <row r="274" spans="1:65" s="2" customFormat="1" ht="24.2" customHeight="1">
      <c r="A274" s="35"/>
      <c r="B274" s="36"/>
      <c r="C274" s="193" t="s">
        <v>387</v>
      </c>
      <c r="D274" s="193" t="s">
        <v>152</v>
      </c>
      <c r="E274" s="194" t="s">
        <v>388</v>
      </c>
      <c r="F274" s="195" t="s">
        <v>389</v>
      </c>
      <c r="G274" s="196" t="s">
        <v>155</v>
      </c>
      <c r="H274" s="197">
        <v>12.5</v>
      </c>
      <c r="I274" s="198"/>
      <c r="J274" s="199">
        <f>ROUND(I274*H274,2)</f>
        <v>0</v>
      </c>
      <c r="K274" s="200"/>
      <c r="L274" s="40"/>
      <c r="M274" s="201" t="s">
        <v>1</v>
      </c>
      <c r="N274" s="202" t="s">
        <v>44</v>
      </c>
      <c r="O274" s="72"/>
      <c r="P274" s="203">
        <f>O274*H274</f>
        <v>0</v>
      </c>
      <c r="Q274" s="203">
        <v>0</v>
      </c>
      <c r="R274" s="203">
        <f>Q274*H274</f>
        <v>0</v>
      </c>
      <c r="S274" s="203">
        <v>0</v>
      </c>
      <c r="T274" s="204">
        <f>S274*H274</f>
        <v>0</v>
      </c>
      <c r="U274" s="35"/>
      <c r="V274" s="35"/>
      <c r="W274" s="35"/>
      <c r="X274" s="35"/>
      <c r="Y274" s="35"/>
      <c r="Z274" s="35"/>
      <c r="AA274" s="35"/>
      <c r="AB274" s="35"/>
      <c r="AC274" s="35"/>
      <c r="AD274" s="35"/>
      <c r="AE274" s="35"/>
      <c r="AR274" s="205" t="s">
        <v>242</v>
      </c>
      <c r="AT274" s="205" t="s">
        <v>152</v>
      </c>
      <c r="AU274" s="205" t="s">
        <v>88</v>
      </c>
      <c r="AY274" s="18" t="s">
        <v>149</v>
      </c>
      <c r="BE274" s="206">
        <f>IF(N274="základní",J274,0)</f>
        <v>0</v>
      </c>
      <c r="BF274" s="206">
        <f>IF(N274="snížená",J274,0)</f>
        <v>0</v>
      </c>
      <c r="BG274" s="206">
        <f>IF(N274="zákl. přenesená",J274,0)</f>
        <v>0</v>
      </c>
      <c r="BH274" s="206">
        <f>IF(N274="sníž. přenesená",J274,0)</f>
        <v>0</v>
      </c>
      <c r="BI274" s="206">
        <f>IF(N274="nulová",J274,0)</f>
        <v>0</v>
      </c>
      <c r="BJ274" s="18" t="s">
        <v>86</v>
      </c>
      <c r="BK274" s="206">
        <f>ROUND(I274*H274,2)</f>
        <v>0</v>
      </c>
      <c r="BL274" s="18" t="s">
        <v>242</v>
      </c>
      <c r="BM274" s="205" t="s">
        <v>390</v>
      </c>
    </row>
    <row r="275" spans="1:65" s="13" customFormat="1" ht="11.25">
      <c r="B275" s="212"/>
      <c r="C275" s="213"/>
      <c r="D275" s="207" t="s">
        <v>159</v>
      </c>
      <c r="E275" s="214" t="s">
        <v>1</v>
      </c>
      <c r="F275" s="215" t="s">
        <v>160</v>
      </c>
      <c r="G275" s="213"/>
      <c r="H275" s="214" t="s">
        <v>1</v>
      </c>
      <c r="I275" s="216"/>
      <c r="J275" s="213"/>
      <c r="K275" s="213"/>
      <c r="L275" s="217"/>
      <c r="M275" s="218"/>
      <c r="N275" s="219"/>
      <c r="O275" s="219"/>
      <c r="P275" s="219"/>
      <c r="Q275" s="219"/>
      <c r="R275" s="219"/>
      <c r="S275" s="219"/>
      <c r="T275" s="220"/>
      <c r="AT275" s="221" t="s">
        <v>159</v>
      </c>
      <c r="AU275" s="221" t="s">
        <v>88</v>
      </c>
      <c r="AV275" s="13" t="s">
        <v>86</v>
      </c>
      <c r="AW275" s="13" t="s">
        <v>35</v>
      </c>
      <c r="AX275" s="13" t="s">
        <v>79</v>
      </c>
      <c r="AY275" s="221" t="s">
        <v>149</v>
      </c>
    </row>
    <row r="276" spans="1:65" s="14" customFormat="1" ht="11.25">
      <c r="B276" s="222"/>
      <c r="C276" s="223"/>
      <c r="D276" s="207" t="s">
        <v>159</v>
      </c>
      <c r="E276" s="224" t="s">
        <v>1</v>
      </c>
      <c r="F276" s="225" t="s">
        <v>391</v>
      </c>
      <c r="G276" s="223"/>
      <c r="H276" s="226">
        <v>6.05</v>
      </c>
      <c r="I276" s="227"/>
      <c r="J276" s="223"/>
      <c r="K276" s="223"/>
      <c r="L276" s="228"/>
      <c r="M276" s="229"/>
      <c r="N276" s="230"/>
      <c r="O276" s="230"/>
      <c r="P276" s="230"/>
      <c r="Q276" s="230"/>
      <c r="R276" s="230"/>
      <c r="S276" s="230"/>
      <c r="T276" s="231"/>
      <c r="AT276" s="232" t="s">
        <v>159</v>
      </c>
      <c r="AU276" s="232" t="s">
        <v>88</v>
      </c>
      <c r="AV276" s="14" t="s">
        <v>88</v>
      </c>
      <c r="AW276" s="14" t="s">
        <v>35</v>
      </c>
      <c r="AX276" s="14" t="s">
        <v>79</v>
      </c>
      <c r="AY276" s="232" t="s">
        <v>149</v>
      </c>
    </row>
    <row r="277" spans="1:65" s="14" customFormat="1" ht="11.25">
      <c r="B277" s="222"/>
      <c r="C277" s="223"/>
      <c r="D277" s="207" t="s">
        <v>159</v>
      </c>
      <c r="E277" s="224" t="s">
        <v>1</v>
      </c>
      <c r="F277" s="225" t="s">
        <v>392</v>
      </c>
      <c r="G277" s="223"/>
      <c r="H277" s="226">
        <v>6.45</v>
      </c>
      <c r="I277" s="227"/>
      <c r="J277" s="223"/>
      <c r="K277" s="223"/>
      <c r="L277" s="228"/>
      <c r="M277" s="229"/>
      <c r="N277" s="230"/>
      <c r="O277" s="230"/>
      <c r="P277" s="230"/>
      <c r="Q277" s="230"/>
      <c r="R277" s="230"/>
      <c r="S277" s="230"/>
      <c r="T277" s="231"/>
      <c r="AT277" s="232" t="s">
        <v>159</v>
      </c>
      <c r="AU277" s="232" t="s">
        <v>88</v>
      </c>
      <c r="AV277" s="14" t="s">
        <v>88</v>
      </c>
      <c r="AW277" s="14" t="s">
        <v>35</v>
      </c>
      <c r="AX277" s="14" t="s">
        <v>79</v>
      </c>
      <c r="AY277" s="232" t="s">
        <v>149</v>
      </c>
    </row>
    <row r="278" spans="1:65" s="15" customFormat="1" ht="11.25">
      <c r="B278" s="233"/>
      <c r="C278" s="234"/>
      <c r="D278" s="207" t="s">
        <v>159</v>
      </c>
      <c r="E278" s="235" t="s">
        <v>1</v>
      </c>
      <c r="F278" s="236" t="s">
        <v>163</v>
      </c>
      <c r="G278" s="234"/>
      <c r="H278" s="237">
        <v>12.5</v>
      </c>
      <c r="I278" s="238"/>
      <c r="J278" s="234"/>
      <c r="K278" s="234"/>
      <c r="L278" s="239"/>
      <c r="M278" s="240"/>
      <c r="N278" s="241"/>
      <c r="O278" s="241"/>
      <c r="P278" s="241"/>
      <c r="Q278" s="241"/>
      <c r="R278" s="241"/>
      <c r="S278" s="241"/>
      <c r="T278" s="242"/>
      <c r="AT278" s="243" t="s">
        <v>159</v>
      </c>
      <c r="AU278" s="243" t="s">
        <v>88</v>
      </c>
      <c r="AV278" s="15" t="s">
        <v>150</v>
      </c>
      <c r="AW278" s="15" t="s">
        <v>35</v>
      </c>
      <c r="AX278" s="15" t="s">
        <v>86</v>
      </c>
      <c r="AY278" s="243" t="s">
        <v>149</v>
      </c>
    </row>
    <row r="279" spans="1:65" s="2" customFormat="1" ht="49.15" customHeight="1">
      <c r="A279" s="35"/>
      <c r="B279" s="36"/>
      <c r="C279" s="193" t="s">
        <v>393</v>
      </c>
      <c r="D279" s="193" t="s">
        <v>152</v>
      </c>
      <c r="E279" s="194" t="s">
        <v>394</v>
      </c>
      <c r="F279" s="195" t="s">
        <v>395</v>
      </c>
      <c r="G279" s="196" t="s">
        <v>396</v>
      </c>
      <c r="H279" s="197">
        <v>366.52800000000002</v>
      </c>
      <c r="I279" s="198"/>
      <c r="J279" s="199">
        <f>ROUND(I279*H279,2)</f>
        <v>0</v>
      </c>
      <c r="K279" s="200"/>
      <c r="L279" s="40"/>
      <c r="M279" s="201" t="s">
        <v>1</v>
      </c>
      <c r="N279" s="202" t="s">
        <v>44</v>
      </c>
      <c r="O279" s="72"/>
      <c r="P279" s="203">
        <f>O279*H279</f>
        <v>0</v>
      </c>
      <c r="Q279" s="203">
        <v>5.0000000000000002E-5</v>
      </c>
      <c r="R279" s="203">
        <f>Q279*H279</f>
        <v>1.8326400000000003E-2</v>
      </c>
      <c r="S279" s="203">
        <v>0</v>
      </c>
      <c r="T279" s="204">
        <f>S279*H279</f>
        <v>0</v>
      </c>
      <c r="U279" s="35"/>
      <c r="V279" s="35"/>
      <c r="W279" s="35"/>
      <c r="X279" s="35"/>
      <c r="Y279" s="35"/>
      <c r="Z279" s="35"/>
      <c r="AA279" s="35"/>
      <c r="AB279" s="35"/>
      <c r="AC279" s="35"/>
      <c r="AD279" s="35"/>
      <c r="AE279" s="35"/>
      <c r="AR279" s="205" t="s">
        <v>242</v>
      </c>
      <c r="AT279" s="205" t="s">
        <v>152</v>
      </c>
      <c r="AU279" s="205" t="s">
        <v>88</v>
      </c>
      <c r="AY279" s="18" t="s">
        <v>149</v>
      </c>
      <c r="BE279" s="206">
        <f>IF(N279="základní",J279,0)</f>
        <v>0</v>
      </c>
      <c r="BF279" s="206">
        <f>IF(N279="snížená",J279,0)</f>
        <v>0</v>
      </c>
      <c r="BG279" s="206">
        <f>IF(N279="zákl. přenesená",J279,0)</f>
        <v>0</v>
      </c>
      <c r="BH279" s="206">
        <f>IF(N279="sníž. přenesená",J279,0)</f>
        <v>0</v>
      </c>
      <c r="BI279" s="206">
        <f>IF(N279="nulová",J279,0)</f>
        <v>0</v>
      </c>
      <c r="BJ279" s="18" t="s">
        <v>86</v>
      </c>
      <c r="BK279" s="206">
        <f>ROUND(I279*H279,2)</f>
        <v>0</v>
      </c>
      <c r="BL279" s="18" t="s">
        <v>242</v>
      </c>
      <c r="BM279" s="205" t="s">
        <v>397</v>
      </c>
    </row>
    <row r="280" spans="1:65" s="2" customFormat="1" ht="29.25">
      <c r="A280" s="35"/>
      <c r="B280" s="36"/>
      <c r="C280" s="37"/>
      <c r="D280" s="207" t="s">
        <v>157</v>
      </c>
      <c r="E280" s="37"/>
      <c r="F280" s="208" t="s">
        <v>398</v>
      </c>
      <c r="G280" s="37"/>
      <c r="H280" s="37"/>
      <c r="I280" s="209"/>
      <c r="J280" s="37"/>
      <c r="K280" s="37"/>
      <c r="L280" s="40"/>
      <c r="M280" s="210"/>
      <c r="N280" s="211"/>
      <c r="O280" s="72"/>
      <c r="P280" s="72"/>
      <c r="Q280" s="72"/>
      <c r="R280" s="72"/>
      <c r="S280" s="72"/>
      <c r="T280" s="73"/>
      <c r="U280" s="35"/>
      <c r="V280" s="35"/>
      <c r="W280" s="35"/>
      <c r="X280" s="35"/>
      <c r="Y280" s="35"/>
      <c r="Z280" s="35"/>
      <c r="AA280" s="35"/>
      <c r="AB280" s="35"/>
      <c r="AC280" s="35"/>
      <c r="AD280" s="35"/>
      <c r="AE280" s="35"/>
      <c r="AT280" s="18" t="s">
        <v>157</v>
      </c>
      <c r="AU280" s="18" t="s">
        <v>88</v>
      </c>
    </row>
    <row r="281" spans="1:65" s="13" customFormat="1" ht="11.25">
      <c r="B281" s="212"/>
      <c r="C281" s="213"/>
      <c r="D281" s="207" t="s">
        <v>159</v>
      </c>
      <c r="E281" s="214" t="s">
        <v>1</v>
      </c>
      <c r="F281" s="215" t="s">
        <v>258</v>
      </c>
      <c r="G281" s="213"/>
      <c r="H281" s="214" t="s">
        <v>1</v>
      </c>
      <c r="I281" s="216"/>
      <c r="J281" s="213"/>
      <c r="K281" s="213"/>
      <c r="L281" s="217"/>
      <c r="M281" s="218"/>
      <c r="N281" s="219"/>
      <c r="O281" s="219"/>
      <c r="P281" s="219"/>
      <c r="Q281" s="219"/>
      <c r="R281" s="219"/>
      <c r="S281" s="219"/>
      <c r="T281" s="220"/>
      <c r="AT281" s="221" t="s">
        <v>159</v>
      </c>
      <c r="AU281" s="221" t="s">
        <v>88</v>
      </c>
      <c r="AV281" s="13" t="s">
        <v>86</v>
      </c>
      <c r="AW281" s="13" t="s">
        <v>35</v>
      </c>
      <c r="AX281" s="13" t="s">
        <v>79</v>
      </c>
      <c r="AY281" s="221" t="s">
        <v>149</v>
      </c>
    </row>
    <row r="282" spans="1:65" s="13" customFormat="1" ht="11.25">
      <c r="B282" s="212"/>
      <c r="C282" s="213"/>
      <c r="D282" s="207" t="s">
        <v>159</v>
      </c>
      <c r="E282" s="214" t="s">
        <v>1</v>
      </c>
      <c r="F282" s="215" t="s">
        <v>399</v>
      </c>
      <c r="G282" s="213"/>
      <c r="H282" s="214" t="s">
        <v>1</v>
      </c>
      <c r="I282" s="216"/>
      <c r="J282" s="213"/>
      <c r="K282" s="213"/>
      <c r="L282" s="217"/>
      <c r="M282" s="218"/>
      <c r="N282" s="219"/>
      <c r="O282" s="219"/>
      <c r="P282" s="219"/>
      <c r="Q282" s="219"/>
      <c r="R282" s="219"/>
      <c r="S282" s="219"/>
      <c r="T282" s="220"/>
      <c r="AT282" s="221" t="s">
        <v>159</v>
      </c>
      <c r="AU282" s="221" t="s">
        <v>88</v>
      </c>
      <c r="AV282" s="13" t="s">
        <v>86</v>
      </c>
      <c r="AW282" s="13" t="s">
        <v>35</v>
      </c>
      <c r="AX282" s="13" t="s">
        <v>79</v>
      </c>
      <c r="AY282" s="221" t="s">
        <v>149</v>
      </c>
    </row>
    <row r="283" spans="1:65" s="14" customFormat="1" ht="11.25">
      <c r="B283" s="222"/>
      <c r="C283" s="223"/>
      <c r="D283" s="207" t="s">
        <v>159</v>
      </c>
      <c r="E283" s="224" t="s">
        <v>1</v>
      </c>
      <c r="F283" s="225" t="s">
        <v>400</v>
      </c>
      <c r="G283" s="223"/>
      <c r="H283" s="226">
        <v>119.595</v>
      </c>
      <c r="I283" s="227"/>
      <c r="J283" s="223"/>
      <c r="K283" s="223"/>
      <c r="L283" s="228"/>
      <c r="M283" s="229"/>
      <c r="N283" s="230"/>
      <c r="O283" s="230"/>
      <c r="P283" s="230"/>
      <c r="Q283" s="230"/>
      <c r="R283" s="230"/>
      <c r="S283" s="230"/>
      <c r="T283" s="231"/>
      <c r="AT283" s="232" t="s">
        <v>159</v>
      </c>
      <c r="AU283" s="232" t="s">
        <v>88</v>
      </c>
      <c r="AV283" s="14" t="s">
        <v>88</v>
      </c>
      <c r="AW283" s="14" t="s">
        <v>35</v>
      </c>
      <c r="AX283" s="14" t="s">
        <v>79</v>
      </c>
      <c r="AY283" s="232" t="s">
        <v>149</v>
      </c>
    </row>
    <row r="284" spans="1:65" s="14" customFormat="1" ht="11.25">
      <c r="B284" s="222"/>
      <c r="C284" s="223"/>
      <c r="D284" s="207" t="s">
        <v>159</v>
      </c>
      <c r="E284" s="224" t="s">
        <v>1</v>
      </c>
      <c r="F284" s="225" t="s">
        <v>401</v>
      </c>
      <c r="G284" s="223"/>
      <c r="H284" s="226">
        <v>16.626000000000001</v>
      </c>
      <c r="I284" s="227"/>
      <c r="J284" s="223"/>
      <c r="K284" s="223"/>
      <c r="L284" s="228"/>
      <c r="M284" s="229"/>
      <c r="N284" s="230"/>
      <c r="O284" s="230"/>
      <c r="P284" s="230"/>
      <c r="Q284" s="230"/>
      <c r="R284" s="230"/>
      <c r="S284" s="230"/>
      <c r="T284" s="231"/>
      <c r="AT284" s="232" t="s">
        <v>159</v>
      </c>
      <c r="AU284" s="232" t="s">
        <v>88</v>
      </c>
      <c r="AV284" s="14" t="s">
        <v>88</v>
      </c>
      <c r="AW284" s="14" t="s">
        <v>35</v>
      </c>
      <c r="AX284" s="14" t="s">
        <v>79</v>
      </c>
      <c r="AY284" s="232" t="s">
        <v>149</v>
      </c>
    </row>
    <row r="285" spans="1:65" s="14" customFormat="1" ht="11.25">
      <c r="B285" s="222"/>
      <c r="C285" s="223"/>
      <c r="D285" s="207" t="s">
        <v>159</v>
      </c>
      <c r="E285" s="224" t="s">
        <v>1</v>
      </c>
      <c r="F285" s="225" t="s">
        <v>402</v>
      </c>
      <c r="G285" s="223"/>
      <c r="H285" s="226">
        <v>71.441999999999993</v>
      </c>
      <c r="I285" s="227"/>
      <c r="J285" s="223"/>
      <c r="K285" s="223"/>
      <c r="L285" s="228"/>
      <c r="M285" s="229"/>
      <c r="N285" s="230"/>
      <c r="O285" s="230"/>
      <c r="P285" s="230"/>
      <c r="Q285" s="230"/>
      <c r="R285" s="230"/>
      <c r="S285" s="230"/>
      <c r="T285" s="231"/>
      <c r="AT285" s="232" t="s">
        <v>159</v>
      </c>
      <c r="AU285" s="232" t="s">
        <v>88</v>
      </c>
      <c r="AV285" s="14" t="s">
        <v>88</v>
      </c>
      <c r="AW285" s="14" t="s">
        <v>35</v>
      </c>
      <c r="AX285" s="14" t="s">
        <v>79</v>
      </c>
      <c r="AY285" s="232" t="s">
        <v>149</v>
      </c>
    </row>
    <row r="286" spans="1:65" s="14" customFormat="1" ht="22.5">
      <c r="B286" s="222"/>
      <c r="C286" s="223"/>
      <c r="D286" s="207" t="s">
        <v>159</v>
      </c>
      <c r="E286" s="224" t="s">
        <v>1</v>
      </c>
      <c r="F286" s="225" t="s">
        <v>403</v>
      </c>
      <c r="G286" s="223"/>
      <c r="H286" s="226">
        <v>158.86500000000001</v>
      </c>
      <c r="I286" s="227"/>
      <c r="J286" s="223"/>
      <c r="K286" s="223"/>
      <c r="L286" s="228"/>
      <c r="M286" s="229"/>
      <c r="N286" s="230"/>
      <c r="O286" s="230"/>
      <c r="P286" s="230"/>
      <c r="Q286" s="230"/>
      <c r="R286" s="230"/>
      <c r="S286" s="230"/>
      <c r="T286" s="231"/>
      <c r="AT286" s="232" t="s">
        <v>159</v>
      </c>
      <c r="AU286" s="232" t="s">
        <v>88</v>
      </c>
      <c r="AV286" s="14" t="s">
        <v>88</v>
      </c>
      <c r="AW286" s="14" t="s">
        <v>35</v>
      </c>
      <c r="AX286" s="14" t="s">
        <v>79</v>
      </c>
      <c r="AY286" s="232" t="s">
        <v>149</v>
      </c>
    </row>
    <row r="287" spans="1:65" s="16" customFormat="1" ht="11.25">
      <c r="B287" s="244"/>
      <c r="C287" s="245"/>
      <c r="D287" s="207" t="s">
        <v>159</v>
      </c>
      <c r="E287" s="246" t="s">
        <v>1</v>
      </c>
      <c r="F287" s="247" t="s">
        <v>200</v>
      </c>
      <c r="G287" s="245"/>
      <c r="H287" s="248">
        <v>366.52800000000002</v>
      </c>
      <c r="I287" s="249"/>
      <c r="J287" s="245"/>
      <c r="K287" s="245"/>
      <c r="L287" s="250"/>
      <c r="M287" s="251"/>
      <c r="N287" s="252"/>
      <c r="O287" s="252"/>
      <c r="P287" s="252"/>
      <c r="Q287" s="252"/>
      <c r="R287" s="252"/>
      <c r="S287" s="252"/>
      <c r="T287" s="253"/>
      <c r="AT287" s="254" t="s">
        <v>159</v>
      </c>
      <c r="AU287" s="254" t="s">
        <v>88</v>
      </c>
      <c r="AV287" s="16" t="s">
        <v>171</v>
      </c>
      <c r="AW287" s="16" t="s">
        <v>35</v>
      </c>
      <c r="AX287" s="16" t="s">
        <v>79</v>
      </c>
      <c r="AY287" s="254" t="s">
        <v>149</v>
      </c>
    </row>
    <row r="288" spans="1:65" s="15" customFormat="1" ht="11.25">
      <c r="B288" s="233"/>
      <c r="C288" s="234"/>
      <c r="D288" s="207" t="s">
        <v>159</v>
      </c>
      <c r="E288" s="235" t="s">
        <v>1</v>
      </c>
      <c r="F288" s="236" t="s">
        <v>163</v>
      </c>
      <c r="G288" s="234"/>
      <c r="H288" s="237">
        <v>366.52800000000002</v>
      </c>
      <c r="I288" s="238"/>
      <c r="J288" s="234"/>
      <c r="K288" s="234"/>
      <c r="L288" s="239"/>
      <c r="M288" s="240"/>
      <c r="N288" s="241"/>
      <c r="O288" s="241"/>
      <c r="P288" s="241"/>
      <c r="Q288" s="241"/>
      <c r="R288" s="241"/>
      <c r="S288" s="241"/>
      <c r="T288" s="242"/>
      <c r="AT288" s="243" t="s">
        <v>159</v>
      </c>
      <c r="AU288" s="243" t="s">
        <v>88</v>
      </c>
      <c r="AV288" s="15" t="s">
        <v>150</v>
      </c>
      <c r="AW288" s="15" t="s">
        <v>35</v>
      </c>
      <c r="AX288" s="15" t="s">
        <v>86</v>
      </c>
      <c r="AY288" s="243" t="s">
        <v>149</v>
      </c>
    </row>
    <row r="289" spans="1:65" s="2" customFormat="1" ht="24.2" customHeight="1">
      <c r="A289" s="35"/>
      <c r="B289" s="36"/>
      <c r="C289" s="193" t="s">
        <v>404</v>
      </c>
      <c r="D289" s="193" t="s">
        <v>152</v>
      </c>
      <c r="E289" s="194" t="s">
        <v>405</v>
      </c>
      <c r="F289" s="195" t="s">
        <v>406</v>
      </c>
      <c r="G289" s="196" t="s">
        <v>396</v>
      </c>
      <c r="H289" s="197">
        <v>122.44</v>
      </c>
      <c r="I289" s="198"/>
      <c r="J289" s="199">
        <f>ROUND(I289*H289,2)</f>
        <v>0</v>
      </c>
      <c r="K289" s="200"/>
      <c r="L289" s="40"/>
      <c r="M289" s="201" t="s">
        <v>1</v>
      </c>
      <c r="N289" s="202" t="s">
        <v>44</v>
      </c>
      <c r="O289" s="72"/>
      <c r="P289" s="203">
        <f>O289*H289</f>
        <v>0</v>
      </c>
      <c r="Q289" s="203">
        <v>6.0000000000000002E-5</v>
      </c>
      <c r="R289" s="203">
        <f>Q289*H289</f>
        <v>7.3464000000000003E-3</v>
      </c>
      <c r="S289" s="203">
        <v>0</v>
      </c>
      <c r="T289" s="204">
        <f>S289*H289</f>
        <v>0</v>
      </c>
      <c r="U289" s="35"/>
      <c r="V289" s="35"/>
      <c r="W289" s="35"/>
      <c r="X289" s="35"/>
      <c r="Y289" s="35"/>
      <c r="Z289" s="35"/>
      <c r="AA289" s="35"/>
      <c r="AB289" s="35"/>
      <c r="AC289" s="35"/>
      <c r="AD289" s="35"/>
      <c r="AE289" s="35"/>
      <c r="AR289" s="205" t="s">
        <v>242</v>
      </c>
      <c r="AT289" s="205" t="s">
        <v>152</v>
      </c>
      <c r="AU289" s="205" t="s">
        <v>88</v>
      </c>
      <c r="AY289" s="18" t="s">
        <v>149</v>
      </c>
      <c r="BE289" s="206">
        <f>IF(N289="základní",J289,0)</f>
        <v>0</v>
      </c>
      <c r="BF289" s="206">
        <f>IF(N289="snížená",J289,0)</f>
        <v>0</v>
      </c>
      <c r="BG289" s="206">
        <f>IF(N289="zákl. přenesená",J289,0)</f>
        <v>0</v>
      </c>
      <c r="BH289" s="206">
        <f>IF(N289="sníž. přenesená",J289,0)</f>
        <v>0</v>
      </c>
      <c r="BI289" s="206">
        <f>IF(N289="nulová",J289,0)</f>
        <v>0</v>
      </c>
      <c r="BJ289" s="18" t="s">
        <v>86</v>
      </c>
      <c r="BK289" s="206">
        <f>ROUND(I289*H289,2)</f>
        <v>0</v>
      </c>
      <c r="BL289" s="18" t="s">
        <v>242</v>
      </c>
      <c r="BM289" s="205" t="s">
        <v>407</v>
      </c>
    </row>
    <row r="290" spans="1:65" s="13" customFormat="1" ht="11.25">
      <c r="B290" s="212"/>
      <c r="C290" s="213"/>
      <c r="D290" s="207" t="s">
        <v>159</v>
      </c>
      <c r="E290" s="214" t="s">
        <v>1</v>
      </c>
      <c r="F290" s="215" t="s">
        <v>357</v>
      </c>
      <c r="G290" s="213"/>
      <c r="H290" s="214" t="s">
        <v>1</v>
      </c>
      <c r="I290" s="216"/>
      <c r="J290" s="213"/>
      <c r="K290" s="213"/>
      <c r="L290" s="217"/>
      <c r="M290" s="218"/>
      <c r="N290" s="219"/>
      <c r="O290" s="219"/>
      <c r="P290" s="219"/>
      <c r="Q290" s="219"/>
      <c r="R290" s="219"/>
      <c r="S290" s="219"/>
      <c r="T290" s="220"/>
      <c r="AT290" s="221" t="s">
        <v>159</v>
      </c>
      <c r="AU290" s="221" t="s">
        <v>88</v>
      </c>
      <c r="AV290" s="13" t="s">
        <v>86</v>
      </c>
      <c r="AW290" s="13" t="s">
        <v>35</v>
      </c>
      <c r="AX290" s="13" t="s">
        <v>79</v>
      </c>
      <c r="AY290" s="221" t="s">
        <v>149</v>
      </c>
    </row>
    <row r="291" spans="1:65" s="14" customFormat="1" ht="11.25">
      <c r="B291" s="222"/>
      <c r="C291" s="223"/>
      <c r="D291" s="207" t="s">
        <v>159</v>
      </c>
      <c r="E291" s="224" t="s">
        <v>1</v>
      </c>
      <c r="F291" s="225" t="s">
        <v>408</v>
      </c>
      <c r="G291" s="223"/>
      <c r="H291" s="226">
        <v>22</v>
      </c>
      <c r="I291" s="227"/>
      <c r="J291" s="223"/>
      <c r="K291" s="223"/>
      <c r="L291" s="228"/>
      <c r="M291" s="229"/>
      <c r="N291" s="230"/>
      <c r="O291" s="230"/>
      <c r="P291" s="230"/>
      <c r="Q291" s="230"/>
      <c r="R291" s="230"/>
      <c r="S291" s="230"/>
      <c r="T291" s="231"/>
      <c r="AT291" s="232" t="s">
        <v>159</v>
      </c>
      <c r="AU291" s="232" t="s">
        <v>88</v>
      </c>
      <c r="AV291" s="14" t="s">
        <v>88</v>
      </c>
      <c r="AW291" s="14" t="s">
        <v>35</v>
      </c>
      <c r="AX291" s="14" t="s">
        <v>79</v>
      </c>
      <c r="AY291" s="232" t="s">
        <v>149</v>
      </c>
    </row>
    <row r="292" spans="1:65" s="14" customFormat="1" ht="11.25">
      <c r="B292" s="222"/>
      <c r="C292" s="223"/>
      <c r="D292" s="207" t="s">
        <v>159</v>
      </c>
      <c r="E292" s="224" t="s">
        <v>1</v>
      </c>
      <c r="F292" s="225" t="s">
        <v>409</v>
      </c>
      <c r="G292" s="223"/>
      <c r="H292" s="226">
        <v>100.44</v>
      </c>
      <c r="I292" s="227"/>
      <c r="J292" s="223"/>
      <c r="K292" s="223"/>
      <c r="L292" s="228"/>
      <c r="M292" s="229"/>
      <c r="N292" s="230"/>
      <c r="O292" s="230"/>
      <c r="P292" s="230"/>
      <c r="Q292" s="230"/>
      <c r="R292" s="230"/>
      <c r="S292" s="230"/>
      <c r="T292" s="231"/>
      <c r="AT292" s="232" t="s">
        <v>159</v>
      </c>
      <c r="AU292" s="232" t="s">
        <v>88</v>
      </c>
      <c r="AV292" s="14" t="s">
        <v>88</v>
      </c>
      <c r="AW292" s="14" t="s">
        <v>35</v>
      </c>
      <c r="AX292" s="14" t="s">
        <v>79</v>
      </c>
      <c r="AY292" s="232" t="s">
        <v>149</v>
      </c>
    </row>
    <row r="293" spans="1:65" s="15" customFormat="1" ht="11.25">
      <c r="B293" s="233"/>
      <c r="C293" s="234"/>
      <c r="D293" s="207" t="s">
        <v>159</v>
      </c>
      <c r="E293" s="235" t="s">
        <v>1</v>
      </c>
      <c r="F293" s="236" t="s">
        <v>163</v>
      </c>
      <c r="G293" s="234"/>
      <c r="H293" s="237">
        <v>122.44</v>
      </c>
      <c r="I293" s="238"/>
      <c r="J293" s="234"/>
      <c r="K293" s="234"/>
      <c r="L293" s="239"/>
      <c r="M293" s="240"/>
      <c r="N293" s="241"/>
      <c r="O293" s="241"/>
      <c r="P293" s="241"/>
      <c r="Q293" s="241"/>
      <c r="R293" s="241"/>
      <c r="S293" s="241"/>
      <c r="T293" s="242"/>
      <c r="AT293" s="243" t="s">
        <v>159</v>
      </c>
      <c r="AU293" s="243" t="s">
        <v>88</v>
      </c>
      <c r="AV293" s="15" t="s">
        <v>150</v>
      </c>
      <c r="AW293" s="15" t="s">
        <v>35</v>
      </c>
      <c r="AX293" s="15" t="s">
        <v>86</v>
      </c>
      <c r="AY293" s="243" t="s">
        <v>149</v>
      </c>
    </row>
    <row r="294" spans="1:65" s="2" customFormat="1" ht="24.2" customHeight="1">
      <c r="A294" s="35"/>
      <c r="B294" s="36"/>
      <c r="C294" s="255" t="s">
        <v>410</v>
      </c>
      <c r="D294" s="255" t="s">
        <v>261</v>
      </c>
      <c r="E294" s="256" t="s">
        <v>411</v>
      </c>
      <c r="F294" s="257" t="s">
        <v>412</v>
      </c>
      <c r="G294" s="258" t="s">
        <v>155</v>
      </c>
      <c r="H294" s="259">
        <v>1</v>
      </c>
      <c r="I294" s="260"/>
      <c r="J294" s="261">
        <f>ROUND(I294*H294,2)</f>
        <v>0</v>
      </c>
      <c r="K294" s="262"/>
      <c r="L294" s="263"/>
      <c r="M294" s="264" t="s">
        <v>1</v>
      </c>
      <c r="N294" s="265" t="s">
        <v>44</v>
      </c>
      <c r="O294" s="72"/>
      <c r="P294" s="203">
        <f>O294*H294</f>
        <v>0</v>
      </c>
      <c r="Q294" s="203">
        <v>2.2000000000000001E-4</v>
      </c>
      <c r="R294" s="203">
        <f>Q294*H294</f>
        <v>2.2000000000000001E-4</v>
      </c>
      <c r="S294" s="203">
        <v>0</v>
      </c>
      <c r="T294" s="204">
        <f>S294*H294</f>
        <v>0</v>
      </c>
      <c r="U294" s="35"/>
      <c r="V294" s="35"/>
      <c r="W294" s="35"/>
      <c r="X294" s="35"/>
      <c r="Y294" s="35"/>
      <c r="Z294" s="35"/>
      <c r="AA294" s="35"/>
      <c r="AB294" s="35"/>
      <c r="AC294" s="35"/>
      <c r="AD294" s="35"/>
      <c r="AE294" s="35"/>
      <c r="AR294" s="205" t="s">
        <v>264</v>
      </c>
      <c r="AT294" s="205" t="s">
        <v>261</v>
      </c>
      <c r="AU294" s="205" t="s">
        <v>88</v>
      </c>
      <c r="AY294" s="18" t="s">
        <v>149</v>
      </c>
      <c r="BE294" s="206">
        <f>IF(N294="základní",J294,0)</f>
        <v>0</v>
      </c>
      <c r="BF294" s="206">
        <f>IF(N294="snížená",J294,0)</f>
        <v>0</v>
      </c>
      <c r="BG294" s="206">
        <f>IF(N294="zákl. přenesená",J294,0)</f>
        <v>0</v>
      </c>
      <c r="BH294" s="206">
        <f>IF(N294="sníž. přenesená",J294,0)</f>
        <v>0</v>
      </c>
      <c r="BI294" s="206">
        <f>IF(N294="nulová",J294,0)</f>
        <v>0</v>
      </c>
      <c r="BJ294" s="18" t="s">
        <v>86</v>
      </c>
      <c r="BK294" s="206">
        <f>ROUND(I294*H294,2)</f>
        <v>0</v>
      </c>
      <c r="BL294" s="18" t="s">
        <v>242</v>
      </c>
      <c r="BM294" s="205" t="s">
        <v>413</v>
      </c>
    </row>
    <row r="295" spans="1:65" s="2" customFormat="1" ht="29.25">
      <c r="A295" s="35"/>
      <c r="B295" s="36"/>
      <c r="C295" s="37"/>
      <c r="D295" s="207" t="s">
        <v>157</v>
      </c>
      <c r="E295" s="37"/>
      <c r="F295" s="208" t="s">
        <v>414</v>
      </c>
      <c r="G295" s="37"/>
      <c r="H295" s="37"/>
      <c r="I295" s="209"/>
      <c r="J295" s="37"/>
      <c r="K295" s="37"/>
      <c r="L295" s="40"/>
      <c r="M295" s="210"/>
      <c r="N295" s="211"/>
      <c r="O295" s="72"/>
      <c r="P295" s="72"/>
      <c r="Q295" s="72"/>
      <c r="R295" s="72"/>
      <c r="S295" s="72"/>
      <c r="T295" s="73"/>
      <c r="U295" s="35"/>
      <c r="V295" s="35"/>
      <c r="W295" s="35"/>
      <c r="X295" s="35"/>
      <c r="Y295" s="35"/>
      <c r="Z295" s="35"/>
      <c r="AA295" s="35"/>
      <c r="AB295" s="35"/>
      <c r="AC295" s="35"/>
      <c r="AD295" s="35"/>
      <c r="AE295" s="35"/>
      <c r="AT295" s="18" t="s">
        <v>157</v>
      </c>
      <c r="AU295" s="18" t="s">
        <v>88</v>
      </c>
    </row>
    <row r="296" spans="1:65" s="13" customFormat="1" ht="11.25">
      <c r="B296" s="212"/>
      <c r="C296" s="213"/>
      <c r="D296" s="207" t="s">
        <v>159</v>
      </c>
      <c r="E296" s="214" t="s">
        <v>1</v>
      </c>
      <c r="F296" s="215" t="s">
        <v>357</v>
      </c>
      <c r="G296" s="213"/>
      <c r="H296" s="214" t="s">
        <v>1</v>
      </c>
      <c r="I296" s="216"/>
      <c r="J296" s="213"/>
      <c r="K296" s="213"/>
      <c r="L296" s="217"/>
      <c r="M296" s="218"/>
      <c r="N296" s="219"/>
      <c r="O296" s="219"/>
      <c r="P296" s="219"/>
      <c r="Q296" s="219"/>
      <c r="R296" s="219"/>
      <c r="S296" s="219"/>
      <c r="T296" s="220"/>
      <c r="AT296" s="221" t="s">
        <v>159</v>
      </c>
      <c r="AU296" s="221" t="s">
        <v>88</v>
      </c>
      <c r="AV296" s="13" t="s">
        <v>86</v>
      </c>
      <c r="AW296" s="13" t="s">
        <v>35</v>
      </c>
      <c r="AX296" s="13" t="s">
        <v>79</v>
      </c>
      <c r="AY296" s="221" t="s">
        <v>149</v>
      </c>
    </row>
    <row r="297" spans="1:65" s="14" customFormat="1" ht="11.25">
      <c r="B297" s="222"/>
      <c r="C297" s="223"/>
      <c r="D297" s="207" t="s">
        <v>159</v>
      </c>
      <c r="E297" s="224" t="s">
        <v>1</v>
      </c>
      <c r="F297" s="225" t="s">
        <v>415</v>
      </c>
      <c r="G297" s="223"/>
      <c r="H297" s="226">
        <v>1</v>
      </c>
      <c r="I297" s="227"/>
      <c r="J297" s="223"/>
      <c r="K297" s="223"/>
      <c r="L297" s="228"/>
      <c r="M297" s="229"/>
      <c r="N297" s="230"/>
      <c r="O297" s="230"/>
      <c r="P297" s="230"/>
      <c r="Q297" s="230"/>
      <c r="R297" s="230"/>
      <c r="S297" s="230"/>
      <c r="T297" s="231"/>
      <c r="AT297" s="232" t="s">
        <v>159</v>
      </c>
      <c r="AU297" s="232" t="s">
        <v>88</v>
      </c>
      <c r="AV297" s="14" t="s">
        <v>88</v>
      </c>
      <c r="AW297" s="14" t="s">
        <v>35</v>
      </c>
      <c r="AX297" s="14" t="s">
        <v>79</v>
      </c>
      <c r="AY297" s="232" t="s">
        <v>149</v>
      </c>
    </row>
    <row r="298" spans="1:65" s="15" customFormat="1" ht="11.25">
      <c r="B298" s="233"/>
      <c r="C298" s="234"/>
      <c r="D298" s="207" t="s">
        <v>159</v>
      </c>
      <c r="E298" s="235" t="s">
        <v>1</v>
      </c>
      <c r="F298" s="236" t="s">
        <v>163</v>
      </c>
      <c r="G298" s="234"/>
      <c r="H298" s="237">
        <v>1</v>
      </c>
      <c r="I298" s="238"/>
      <c r="J298" s="234"/>
      <c r="K298" s="234"/>
      <c r="L298" s="239"/>
      <c r="M298" s="240"/>
      <c r="N298" s="241"/>
      <c r="O298" s="241"/>
      <c r="P298" s="241"/>
      <c r="Q298" s="241"/>
      <c r="R298" s="241"/>
      <c r="S298" s="241"/>
      <c r="T298" s="242"/>
      <c r="AT298" s="243" t="s">
        <v>159</v>
      </c>
      <c r="AU298" s="243" t="s">
        <v>88</v>
      </c>
      <c r="AV298" s="15" t="s">
        <v>150</v>
      </c>
      <c r="AW298" s="15" t="s">
        <v>35</v>
      </c>
      <c r="AX298" s="15" t="s">
        <v>86</v>
      </c>
      <c r="AY298" s="243" t="s">
        <v>149</v>
      </c>
    </row>
    <row r="299" spans="1:65" s="2" customFormat="1" ht="24.2" customHeight="1">
      <c r="A299" s="35"/>
      <c r="B299" s="36"/>
      <c r="C299" s="255" t="s">
        <v>416</v>
      </c>
      <c r="D299" s="255" t="s">
        <v>261</v>
      </c>
      <c r="E299" s="256" t="s">
        <v>417</v>
      </c>
      <c r="F299" s="257" t="s">
        <v>418</v>
      </c>
      <c r="G299" s="258" t="s">
        <v>155</v>
      </c>
      <c r="H299" s="259">
        <v>1.5</v>
      </c>
      <c r="I299" s="260"/>
      <c r="J299" s="261">
        <f>ROUND(I299*H299,2)</f>
        <v>0</v>
      </c>
      <c r="K299" s="262"/>
      <c r="L299" s="263"/>
      <c r="M299" s="264" t="s">
        <v>1</v>
      </c>
      <c r="N299" s="265" t="s">
        <v>44</v>
      </c>
      <c r="O299" s="72"/>
      <c r="P299" s="203">
        <f>O299*H299</f>
        <v>0</v>
      </c>
      <c r="Q299" s="203">
        <v>2.2000000000000001E-4</v>
      </c>
      <c r="R299" s="203">
        <f>Q299*H299</f>
        <v>3.3E-4</v>
      </c>
      <c r="S299" s="203">
        <v>0</v>
      </c>
      <c r="T299" s="204">
        <f>S299*H299</f>
        <v>0</v>
      </c>
      <c r="U299" s="35"/>
      <c r="V299" s="35"/>
      <c r="W299" s="35"/>
      <c r="X299" s="35"/>
      <c r="Y299" s="35"/>
      <c r="Z299" s="35"/>
      <c r="AA299" s="35"/>
      <c r="AB299" s="35"/>
      <c r="AC299" s="35"/>
      <c r="AD299" s="35"/>
      <c r="AE299" s="35"/>
      <c r="AR299" s="205" t="s">
        <v>264</v>
      </c>
      <c r="AT299" s="205" t="s">
        <v>261</v>
      </c>
      <c r="AU299" s="205" t="s">
        <v>88</v>
      </c>
      <c r="AY299" s="18" t="s">
        <v>149</v>
      </c>
      <c r="BE299" s="206">
        <f>IF(N299="základní",J299,0)</f>
        <v>0</v>
      </c>
      <c r="BF299" s="206">
        <f>IF(N299="snížená",J299,0)</f>
        <v>0</v>
      </c>
      <c r="BG299" s="206">
        <f>IF(N299="zákl. přenesená",J299,0)</f>
        <v>0</v>
      </c>
      <c r="BH299" s="206">
        <f>IF(N299="sníž. přenesená",J299,0)</f>
        <v>0</v>
      </c>
      <c r="BI299" s="206">
        <f>IF(N299="nulová",J299,0)</f>
        <v>0</v>
      </c>
      <c r="BJ299" s="18" t="s">
        <v>86</v>
      </c>
      <c r="BK299" s="206">
        <f>ROUND(I299*H299,2)</f>
        <v>0</v>
      </c>
      <c r="BL299" s="18" t="s">
        <v>242</v>
      </c>
      <c r="BM299" s="205" t="s">
        <v>419</v>
      </c>
    </row>
    <row r="300" spans="1:65" s="2" customFormat="1" ht="29.25">
      <c r="A300" s="35"/>
      <c r="B300" s="36"/>
      <c r="C300" s="37"/>
      <c r="D300" s="207" t="s">
        <v>157</v>
      </c>
      <c r="E300" s="37"/>
      <c r="F300" s="208" t="s">
        <v>420</v>
      </c>
      <c r="G300" s="37"/>
      <c r="H300" s="37"/>
      <c r="I300" s="209"/>
      <c r="J300" s="37"/>
      <c r="K300" s="37"/>
      <c r="L300" s="40"/>
      <c r="M300" s="210"/>
      <c r="N300" s="211"/>
      <c r="O300" s="72"/>
      <c r="P300" s="72"/>
      <c r="Q300" s="72"/>
      <c r="R300" s="72"/>
      <c r="S300" s="72"/>
      <c r="T300" s="73"/>
      <c r="U300" s="35"/>
      <c r="V300" s="35"/>
      <c r="W300" s="35"/>
      <c r="X300" s="35"/>
      <c r="Y300" s="35"/>
      <c r="Z300" s="35"/>
      <c r="AA300" s="35"/>
      <c r="AB300" s="35"/>
      <c r="AC300" s="35"/>
      <c r="AD300" s="35"/>
      <c r="AE300" s="35"/>
      <c r="AT300" s="18" t="s">
        <v>157</v>
      </c>
      <c r="AU300" s="18" t="s">
        <v>88</v>
      </c>
    </row>
    <row r="301" spans="1:65" s="13" customFormat="1" ht="11.25">
      <c r="B301" s="212"/>
      <c r="C301" s="213"/>
      <c r="D301" s="207" t="s">
        <v>159</v>
      </c>
      <c r="E301" s="214" t="s">
        <v>1</v>
      </c>
      <c r="F301" s="215" t="s">
        <v>357</v>
      </c>
      <c r="G301" s="213"/>
      <c r="H301" s="214" t="s">
        <v>1</v>
      </c>
      <c r="I301" s="216"/>
      <c r="J301" s="213"/>
      <c r="K301" s="213"/>
      <c r="L301" s="217"/>
      <c r="M301" s="218"/>
      <c r="N301" s="219"/>
      <c r="O301" s="219"/>
      <c r="P301" s="219"/>
      <c r="Q301" s="219"/>
      <c r="R301" s="219"/>
      <c r="S301" s="219"/>
      <c r="T301" s="220"/>
      <c r="AT301" s="221" t="s">
        <v>159</v>
      </c>
      <c r="AU301" s="221" t="s">
        <v>88</v>
      </c>
      <c r="AV301" s="13" t="s">
        <v>86</v>
      </c>
      <c r="AW301" s="13" t="s">
        <v>35</v>
      </c>
      <c r="AX301" s="13" t="s">
        <v>79</v>
      </c>
      <c r="AY301" s="221" t="s">
        <v>149</v>
      </c>
    </row>
    <row r="302" spans="1:65" s="14" customFormat="1" ht="11.25">
      <c r="B302" s="222"/>
      <c r="C302" s="223"/>
      <c r="D302" s="207" t="s">
        <v>159</v>
      </c>
      <c r="E302" s="224" t="s">
        <v>1</v>
      </c>
      <c r="F302" s="225" t="s">
        <v>421</v>
      </c>
      <c r="G302" s="223"/>
      <c r="H302" s="226">
        <v>1.5</v>
      </c>
      <c r="I302" s="227"/>
      <c r="J302" s="223"/>
      <c r="K302" s="223"/>
      <c r="L302" s="228"/>
      <c r="M302" s="229"/>
      <c r="N302" s="230"/>
      <c r="O302" s="230"/>
      <c r="P302" s="230"/>
      <c r="Q302" s="230"/>
      <c r="R302" s="230"/>
      <c r="S302" s="230"/>
      <c r="T302" s="231"/>
      <c r="AT302" s="232" t="s">
        <v>159</v>
      </c>
      <c r="AU302" s="232" t="s">
        <v>88</v>
      </c>
      <c r="AV302" s="14" t="s">
        <v>88</v>
      </c>
      <c r="AW302" s="14" t="s">
        <v>35</v>
      </c>
      <c r="AX302" s="14" t="s">
        <v>79</v>
      </c>
      <c r="AY302" s="232" t="s">
        <v>149</v>
      </c>
    </row>
    <row r="303" spans="1:65" s="15" customFormat="1" ht="11.25">
      <c r="B303" s="233"/>
      <c r="C303" s="234"/>
      <c r="D303" s="207" t="s">
        <v>159</v>
      </c>
      <c r="E303" s="235" t="s">
        <v>1</v>
      </c>
      <c r="F303" s="236" t="s">
        <v>163</v>
      </c>
      <c r="G303" s="234"/>
      <c r="H303" s="237">
        <v>1.5</v>
      </c>
      <c r="I303" s="238"/>
      <c r="J303" s="234"/>
      <c r="K303" s="234"/>
      <c r="L303" s="239"/>
      <c r="M303" s="240"/>
      <c r="N303" s="241"/>
      <c r="O303" s="241"/>
      <c r="P303" s="241"/>
      <c r="Q303" s="241"/>
      <c r="R303" s="241"/>
      <c r="S303" s="241"/>
      <c r="T303" s="242"/>
      <c r="AT303" s="243" t="s">
        <v>159</v>
      </c>
      <c r="AU303" s="243" t="s">
        <v>88</v>
      </c>
      <c r="AV303" s="15" t="s">
        <v>150</v>
      </c>
      <c r="AW303" s="15" t="s">
        <v>35</v>
      </c>
      <c r="AX303" s="15" t="s">
        <v>86</v>
      </c>
      <c r="AY303" s="243" t="s">
        <v>149</v>
      </c>
    </row>
    <row r="304" spans="1:65" s="2" customFormat="1" ht="24.2" customHeight="1">
      <c r="A304" s="35"/>
      <c r="B304" s="36"/>
      <c r="C304" s="193" t="s">
        <v>422</v>
      </c>
      <c r="D304" s="193" t="s">
        <v>152</v>
      </c>
      <c r="E304" s="194" t="s">
        <v>423</v>
      </c>
      <c r="F304" s="195" t="s">
        <v>424</v>
      </c>
      <c r="G304" s="196" t="s">
        <v>304</v>
      </c>
      <c r="H304" s="266"/>
      <c r="I304" s="198"/>
      <c r="J304" s="199">
        <f>ROUND(I304*H304,2)</f>
        <v>0</v>
      </c>
      <c r="K304" s="200"/>
      <c r="L304" s="40"/>
      <c r="M304" s="201" t="s">
        <v>1</v>
      </c>
      <c r="N304" s="202" t="s">
        <v>44</v>
      </c>
      <c r="O304" s="72"/>
      <c r="P304" s="203">
        <f>O304*H304</f>
        <v>0</v>
      </c>
      <c r="Q304" s="203">
        <v>0</v>
      </c>
      <c r="R304" s="203">
        <f>Q304*H304</f>
        <v>0</v>
      </c>
      <c r="S304" s="203">
        <v>0</v>
      </c>
      <c r="T304" s="204">
        <f>S304*H304</f>
        <v>0</v>
      </c>
      <c r="U304" s="35"/>
      <c r="V304" s="35"/>
      <c r="W304" s="35"/>
      <c r="X304" s="35"/>
      <c r="Y304" s="35"/>
      <c r="Z304" s="35"/>
      <c r="AA304" s="35"/>
      <c r="AB304" s="35"/>
      <c r="AC304" s="35"/>
      <c r="AD304" s="35"/>
      <c r="AE304" s="35"/>
      <c r="AR304" s="205" t="s">
        <v>242</v>
      </c>
      <c r="AT304" s="205" t="s">
        <v>152</v>
      </c>
      <c r="AU304" s="205" t="s">
        <v>88</v>
      </c>
      <c r="AY304" s="18" t="s">
        <v>149</v>
      </c>
      <c r="BE304" s="206">
        <f>IF(N304="základní",J304,0)</f>
        <v>0</v>
      </c>
      <c r="BF304" s="206">
        <f>IF(N304="snížená",J304,0)</f>
        <v>0</v>
      </c>
      <c r="BG304" s="206">
        <f>IF(N304="zákl. přenesená",J304,0)</f>
        <v>0</v>
      </c>
      <c r="BH304" s="206">
        <f>IF(N304="sníž. přenesená",J304,0)</f>
        <v>0</v>
      </c>
      <c r="BI304" s="206">
        <f>IF(N304="nulová",J304,0)</f>
        <v>0</v>
      </c>
      <c r="BJ304" s="18" t="s">
        <v>86</v>
      </c>
      <c r="BK304" s="206">
        <f>ROUND(I304*H304,2)</f>
        <v>0</v>
      </c>
      <c r="BL304" s="18" t="s">
        <v>242</v>
      </c>
      <c r="BM304" s="205" t="s">
        <v>425</v>
      </c>
    </row>
    <row r="305" spans="1:65" s="2" customFormat="1" ht="24.2" customHeight="1">
      <c r="A305" s="35"/>
      <c r="B305" s="36"/>
      <c r="C305" s="193" t="s">
        <v>426</v>
      </c>
      <c r="D305" s="193" t="s">
        <v>152</v>
      </c>
      <c r="E305" s="194" t="s">
        <v>427</v>
      </c>
      <c r="F305" s="195" t="s">
        <v>428</v>
      </c>
      <c r="G305" s="196" t="s">
        <v>304</v>
      </c>
      <c r="H305" s="266"/>
      <c r="I305" s="198"/>
      <c r="J305" s="199">
        <f>ROUND(I305*H305,2)</f>
        <v>0</v>
      </c>
      <c r="K305" s="200"/>
      <c r="L305" s="40"/>
      <c r="M305" s="201" t="s">
        <v>1</v>
      </c>
      <c r="N305" s="202" t="s">
        <v>44</v>
      </c>
      <c r="O305" s="72"/>
      <c r="P305" s="203">
        <f>O305*H305</f>
        <v>0</v>
      </c>
      <c r="Q305" s="203">
        <v>0</v>
      </c>
      <c r="R305" s="203">
        <f>Q305*H305</f>
        <v>0</v>
      </c>
      <c r="S305" s="203">
        <v>0</v>
      </c>
      <c r="T305" s="204">
        <f>S305*H305</f>
        <v>0</v>
      </c>
      <c r="U305" s="35"/>
      <c r="V305" s="35"/>
      <c r="W305" s="35"/>
      <c r="X305" s="35"/>
      <c r="Y305" s="35"/>
      <c r="Z305" s="35"/>
      <c r="AA305" s="35"/>
      <c r="AB305" s="35"/>
      <c r="AC305" s="35"/>
      <c r="AD305" s="35"/>
      <c r="AE305" s="35"/>
      <c r="AR305" s="205" t="s">
        <v>242</v>
      </c>
      <c r="AT305" s="205" t="s">
        <v>152</v>
      </c>
      <c r="AU305" s="205" t="s">
        <v>88</v>
      </c>
      <c r="AY305" s="18" t="s">
        <v>149</v>
      </c>
      <c r="BE305" s="206">
        <f>IF(N305="základní",J305,0)</f>
        <v>0</v>
      </c>
      <c r="BF305" s="206">
        <f>IF(N305="snížená",J305,0)</f>
        <v>0</v>
      </c>
      <c r="BG305" s="206">
        <f>IF(N305="zákl. přenesená",J305,0)</f>
        <v>0</v>
      </c>
      <c r="BH305" s="206">
        <f>IF(N305="sníž. přenesená",J305,0)</f>
        <v>0</v>
      </c>
      <c r="BI305" s="206">
        <f>IF(N305="nulová",J305,0)</f>
        <v>0</v>
      </c>
      <c r="BJ305" s="18" t="s">
        <v>86</v>
      </c>
      <c r="BK305" s="206">
        <f>ROUND(I305*H305,2)</f>
        <v>0</v>
      </c>
      <c r="BL305" s="18" t="s">
        <v>242</v>
      </c>
      <c r="BM305" s="205" t="s">
        <v>429</v>
      </c>
    </row>
    <row r="306" spans="1:65" s="12" customFormat="1" ht="22.9" customHeight="1">
      <c r="B306" s="177"/>
      <c r="C306" s="178"/>
      <c r="D306" s="179" t="s">
        <v>78</v>
      </c>
      <c r="E306" s="191" t="s">
        <v>430</v>
      </c>
      <c r="F306" s="191" t="s">
        <v>431</v>
      </c>
      <c r="G306" s="178"/>
      <c r="H306" s="178"/>
      <c r="I306" s="181"/>
      <c r="J306" s="192">
        <f>BK306</f>
        <v>0</v>
      </c>
      <c r="K306" s="178"/>
      <c r="L306" s="183"/>
      <c r="M306" s="184"/>
      <c r="N306" s="185"/>
      <c r="O306" s="185"/>
      <c r="P306" s="186">
        <f>SUM(P307:P349)</f>
        <v>0</v>
      </c>
      <c r="Q306" s="185"/>
      <c r="R306" s="186">
        <f>SUM(R307:R349)</f>
        <v>0.45914629999999995</v>
      </c>
      <c r="S306" s="185"/>
      <c r="T306" s="187">
        <f>SUM(T307:T349)</f>
        <v>0.153</v>
      </c>
      <c r="AR306" s="188" t="s">
        <v>88</v>
      </c>
      <c r="AT306" s="189" t="s">
        <v>78</v>
      </c>
      <c r="AU306" s="189" t="s">
        <v>86</v>
      </c>
      <c r="AY306" s="188" t="s">
        <v>149</v>
      </c>
      <c r="BK306" s="190">
        <f>SUM(BK307:BK349)</f>
        <v>0</v>
      </c>
    </row>
    <row r="307" spans="1:65" s="2" customFormat="1" ht="24.2" customHeight="1">
      <c r="A307" s="35"/>
      <c r="B307" s="36"/>
      <c r="C307" s="193" t="s">
        <v>432</v>
      </c>
      <c r="D307" s="193" t="s">
        <v>152</v>
      </c>
      <c r="E307" s="194" t="s">
        <v>433</v>
      </c>
      <c r="F307" s="195" t="s">
        <v>434</v>
      </c>
      <c r="G307" s="196" t="s">
        <v>155</v>
      </c>
      <c r="H307" s="197">
        <v>46.5</v>
      </c>
      <c r="I307" s="198"/>
      <c r="J307" s="199">
        <f>ROUND(I307*H307,2)</f>
        <v>0</v>
      </c>
      <c r="K307" s="200"/>
      <c r="L307" s="40"/>
      <c r="M307" s="201" t="s">
        <v>1</v>
      </c>
      <c r="N307" s="202" t="s">
        <v>44</v>
      </c>
      <c r="O307" s="72"/>
      <c r="P307" s="203">
        <f>O307*H307</f>
        <v>0</v>
      </c>
      <c r="Q307" s="203">
        <v>1.0000000000000001E-5</v>
      </c>
      <c r="R307" s="203">
        <f>Q307*H307</f>
        <v>4.6500000000000003E-4</v>
      </c>
      <c r="S307" s="203">
        <v>0</v>
      </c>
      <c r="T307" s="204">
        <f>S307*H307</f>
        <v>0</v>
      </c>
      <c r="U307" s="35"/>
      <c r="V307" s="35"/>
      <c r="W307" s="35"/>
      <c r="X307" s="35"/>
      <c r="Y307" s="35"/>
      <c r="Z307" s="35"/>
      <c r="AA307" s="35"/>
      <c r="AB307" s="35"/>
      <c r="AC307" s="35"/>
      <c r="AD307" s="35"/>
      <c r="AE307" s="35"/>
      <c r="AR307" s="205" t="s">
        <v>242</v>
      </c>
      <c r="AT307" s="205" t="s">
        <v>152</v>
      </c>
      <c r="AU307" s="205" t="s">
        <v>88</v>
      </c>
      <c r="AY307" s="18" t="s">
        <v>149</v>
      </c>
      <c r="BE307" s="206">
        <f>IF(N307="základní",J307,0)</f>
        <v>0</v>
      </c>
      <c r="BF307" s="206">
        <f>IF(N307="snížená",J307,0)</f>
        <v>0</v>
      </c>
      <c r="BG307" s="206">
        <f>IF(N307="zákl. přenesená",J307,0)</f>
        <v>0</v>
      </c>
      <c r="BH307" s="206">
        <f>IF(N307="sníž. přenesená",J307,0)</f>
        <v>0</v>
      </c>
      <c r="BI307" s="206">
        <f>IF(N307="nulová",J307,0)</f>
        <v>0</v>
      </c>
      <c r="BJ307" s="18" t="s">
        <v>86</v>
      </c>
      <c r="BK307" s="206">
        <f>ROUND(I307*H307,2)</f>
        <v>0</v>
      </c>
      <c r="BL307" s="18" t="s">
        <v>242</v>
      </c>
      <c r="BM307" s="205" t="s">
        <v>435</v>
      </c>
    </row>
    <row r="308" spans="1:65" s="13" customFormat="1" ht="11.25">
      <c r="B308" s="212"/>
      <c r="C308" s="213"/>
      <c r="D308" s="207" t="s">
        <v>159</v>
      </c>
      <c r="E308" s="214" t="s">
        <v>1</v>
      </c>
      <c r="F308" s="215" t="s">
        <v>160</v>
      </c>
      <c r="G308" s="213"/>
      <c r="H308" s="214" t="s">
        <v>1</v>
      </c>
      <c r="I308" s="216"/>
      <c r="J308" s="213"/>
      <c r="K308" s="213"/>
      <c r="L308" s="217"/>
      <c r="M308" s="218"/>
      <c r="N308" s="219"/>
      <c r="O308" s="219"/>
      <c r="P308" s="219"/>
      <c r="Q308" s="219"/>
      <c r="R308" s="219"/>
      <c r="S308" s="219"/>
      <c r="T308" s="220"/>
      <c r="AT308" s="221" t="s">
        <v>159</v>
      </c>
      <c r="AU308" s="221" t="s">
        <v>88</v>
      </c>
      <c r="AV308" s="13" t="s">
        <v>86</v>
      </c>
      <c r="AW308" s="13" t="s">
        <v>35</v>
      </c>
      <c r="AX308" s="13" t="s">
        <v>79</v>
      </c>
      <c r="AY308" s="221" t="s">
        <v>149</v>
      </c>
    </row>
    <row r="309" spans="1:65" s="14" customFormat="1" ht="11.25">
      <c r="B309" s="222"/>
      <c r="C309" s="223"/>
      <c r="D309" s="207" t="s">
        <v>159</v>
      </c>
      <c r="E309" s="224" t="s">
        <v>1</v>
      </c>
      <c r="F309" s="225" t="s">
        <v>436</v>
      </c>
      <c r="G309" s="223"/>
      <c r="H309" s="226">
        <v>25.1</v>
      </c>
      <c r="I309" s="227"/>
      <c r="J309" s="223"/>
      <c r="K309" s="223"/>
      <c r="L309" s="228"/>
      <c r="M309" s="229"/>
      <c r="N309" s="230"/>
      <c r="O309" s="230"/>
      <c r="P309" s="230"/>
      <c r="Q309" s="230"/>
      <c r="R309" s="230"/>
      <c r="S309" s="230"/>
      <c r="T309" s="231"/>
      <c r="AT309" s="232" t="s">
        <v>159</v>
      </c>
      <c r="AU309" s="232" t="s">
        <v>88</v>
      </c>
      <c r="AV309" s="14" t="s">
        <v>88</v>
      </c>
      <c r="AW309" s="14" t="s">
        <v>35</v>
      </c>
      <c r="AX309" s="14" t="s">
        <v>79</v>
      </c>
      <c r="AY309" s="232" t="s">
        <v>149</v>
      </c>
    </row>
    <row r="310" spans="1:65" s="14" customFormat="1" ht="11.25">
      <c r="B310" s="222"/>
      <c r="C310" s="223"/>
      <c r="D310" s="207" t="s">
        <v>159</v>
      </c>
      <c r="E310" s="224" t="s">
        <v>1</v>
      </c>
      <c r="F310" s="225" t="s">
        <v>437</v>
      </c>
      <c r="G310" s="223"/>
      <c r="H310" s="226">
        <v>21.4</v>
      </c>
      <c r="I310" s="227"/>
      <c r="J310" s="223"/>
      <c r="K310" s="223"/>
      <c r="L310" s="228"/>
      <c r="M310" s="229"/>
      <c r="N310" s="230"/>
      <c r="O310" s="230"/>
      <c r="P310" s="230"/>
      <c r="Q310" s="230"/>
      <c r="R310" s="230"/>
      <c r="S310" s="230"/>
      <c r="T310" s="231"/>
      <c r="AT310" s="232" t="s">
        <v>159</v>
      </c>
      <c r="AU310" s="232" t="s">
        <v>88</v>
      </c>
      <c r="AV310" s="14" t="s">
        <v>88</v>
      </c>
      <c r="AW310" s="14" t="s">
        <v>35</v>
      </c>
      <c r="AX310" s="14" t="s">
        <v>79</v>
      </c>
      <c r="AY310" s="232" t="s">
        <v>149</v>
      </c>
    </row>
    <row r="311" spans="1:65" s="15" customFormat="1" ht="11.25">
      <c r="B311" s="233"/>
      <c r="C311" s="234"/>
      <c r="D311" s="207" t="s">
        <v>159</v>
      </c>
      <c r="E311" s="235" t="s">
        <v>1</v>
      </c>
      <c r="F311" s="236" t="s">
        <v>163</v>
      </c>
      <c r="G311" s="234"/>
      <c r="H311" s="237">
        <v>46.5</v>
      </c>
      <c r="I311" s="238"/>
      <c r="J311" s="234"/>
      <c r="K311" s="234"/>
      <c r="L311" s="239"/>
      <c r="M311" s="240"/>
      <c r="N311" s="241"/>
      <c r="O311" s="241"/>
      <c r="P311" s="241"/>
      <c r="Q311" s="241"/>
      <c r="R311" s="241"/>
      <c r="S311" s="241"/>
      <c r="T311" s="242"/>
      <c r="AT311" s="243" t="s">
        <v>159</v>
      </c>
      <c r="AU311" s="243" t="s">
        <v>88</v>
      </c>
      <c r="AV311" s="15" t="s">
        <v>150</v>
      </c>
      <c r="AW311" s="15" t="s">
        <v>35</v>
      </c>
      <c r="AX311" s="15" t="s">
        <v>86</v>
      </c>
      <c r="AY311" s="243" t="s">
        <v>149</v>
      </c>
    </row>
    <row r="312" spans="1:65" s="2" customFormat="1" ht="16.5" customHeight="1">
      <c r="A312" s="35"/>
      <c r="B312" s="36"/>
      <c r="C312" s="255" t="s">
        <v>438</v>
      </c>
      <c r="D312" s="255" t="s">
        <v>261</v>
      </c>
      <c r="E312" s="256" t="s">
        <v>439</v>
      </c>
      <c r="F312" s="257" t="s">
        <v>440</v>
      </c>
      <c r="G312" s="258" t="s">
        <v>155</v>
      </c>
      <c r="H312" s="259">
        <v>47.43</v>
      </c>
      <c r="I312" s="260"/>
      <c r="J312" s="261">
        <f>ROUND(I312*H312,2)</f>
        <v>0</v>
      </c>
      <c r="K312" s="262"/>
      <c r="L312" s="263"/>
      <c r="M312" s="264" t="s">
        <v>1</v>
      </c>
      <c r="N312" s="265" t="s">
        <v>44</v>
      </c>
      <c r="O312" s="72"/>
      <c r="P312" s="203">
        <f>O312*H312</f>
        <v>0</v>
      </c>
      <c r="Q312" s="203">
        <v>2.2000000000000001E-4</v>
      </c>
      <c r="R312" s="203">
        <f>Q312*H312</f>
        <v>1.04346E-2</v>
      </c>
      <c r="S312" s="203">
        <v>0</v>
      </c>
      <c r="T312" s="204">
        <f>S312*H312</f>
        <v>0</v>
      </c>
      <c r="U312" s="35"/>
      <c r="V312" s="35"/>
      <c r="W312" s="35"/>
      <c r="X312" s="35"/>
      <c r="Y312" s="35"/>
      <c r="Z312" s="35"/>
      <c r="AA312" s="35"/>
      <c r="AB312" s="35"/>
      <c r="AC312" s="35"/>
      <c r="AD312" s="35"/>
      <c r="AE312" s="35"/>
      <c r="AR312" s="205" t="s">
        <v>264</v>
      </c>
      <c r="AT312" s="205" t="s">
        <v>261</v>
      </c>
      <c r="AU312" s="205" t="s">
        <v>88</v>
      </c>
      <c r="AY312" s="18" t="s">
        <v>149</v>
      </c>
      <c r="BE312" s="206">
        <f>IF(N312="základní",J312,0)</f>
        <v>0</v>
      </c>
      <c r="BF312" s="206">
        <f>IF(N312="snížená",J312,0)</f>
        <v>0</v>
      </c>
      <c r="BG312" s="206">
        <f>IF(N312="zákl. přenesená",J312,0)</f>
        <v>0</v>
      </c>
      <c r="BH312" s="206">
        <f>IF(N312="sníž. přenesená",J312,0)</f>
        <v>0</v>
      </c>
      <c r="BI312" s="206">
        <f>IF(N312="nulová",J312,0)</f>
        <v>0</v>
      </c>
      <c r="BJ312" s="18" t="s">
        <v>86</v>
      </c>
      <c r="BK312" s="206">
        <f>ROUND(I312*H312,2)</f>
        <v>0</v>
      </c>
      <c r="BL312" s="18" t="s">
        <v>242</v>
      </c>
      <c r="BM312" s="205" t="s">
        <v>441</v>
      </c>
    </row>
    <row r="313" spans="1:65" s="14" customFormat="1" ht="11.25">
      <c r="B313" s="222"/>
      <c r="C313" s="223"/>
      <c r="D313" s="207" t="s">
        <v>159</v>
      </c>
      <c r="E313" s="223"/>
      <c r="F313" s="225" t="s">
        <v>442</v>
      </c>
      <c r="G313" s="223"/>
      <c r="H313" s="226">
        <v>47.43</v>
      </c>
      <c r="I313" s="227"/>
      <c r="J313" s="223"/>
      <c r="K313" s="223"/>
      <c r="L313" s="228"/>
      <c r="M313" s="229"/>
      <c r="N313" s="230"/>
      <c r="O313" s="230"/>
      <c r="P313" s="230"/>
      <c r="Q313" s="230"/>
      <c r="R313" s="230"/>
      <c r="S313" s="230"/>
      <c r="T313" s="231"/>
      <c r="AT313" s="232" t="s">
        <v>159</v>
      </c>
      <c r="AU313" s="232" t="s">
        <v>88</v>
      </c>
      <c r="AV313" s="14" t="s">
        <v>88</v>
      </c>
      <c r="AW313" s="14" t="s">
        <v>4</v>
      </c>
      <c r="AX313" s="14" t="s">
        <v>86</v>
      </c>
      <c r="AY313" s="232" t="s">
        <v>149</v>
      </c>
    </row>
    <row r="314" spans="1:65" s="2" customFormat="1" ht="24.2" customHeight="1">
      <c r="A314" s="35"/>
      <c r="B314" s="36"/>
      <c r="C314" s="193" t="s">
        <v>443</v>
      </c>
      <c r="D314" s="193" t="s">
        <v>152</v>
      </c>
      <c r="E314" s="194" t="s">
        <v>444</v>
      </c>
      <c r="F314" s="195" t="s">
        <v>445</v>
      </c>
      <c r="G314" s="196" t="s">
        <v>186</v>
      </c>
      <c r="H314" s="197">
        <v>51</v>
      </c>
      <c r="I314" s="198"/>
      <c r="J314" s="199">
        <f>ROUND(I314*H314,2)</f>
        <v>0</v>
      </c>
      <c r="K314" s="200"/>
      <c r="L314" s="40"/>
      <c r="M314" s="201" t="s">
        <v>1</v>
      </c>
      <c r="N314" s="202" t="s">
        <v>44</v>
      </c>
      <c r="O314" s="72"/>
      <c r="P314" s="203">
        <f>O314*H314</f>
        <v>0</v>
      </c>
      <c r="Q314" s="203">
        <v>0</v>
      </c>
      <c r="R314" s="203">
        <f>Q314*H314</f>
        <v>0</v>
      </c>
      <c r="S314" s="203">
        <v>0</v>
      </c>
      <c r="T314" s="204">
        <f>S314*H314</f>
        <v>0</v>
      </c>
      <c r="U314" s="35"/>
      <c r="V314" s="35"/>
      <c r="W314" s="35"/>
      <c r="X314" s="35"/>
      <c r="Y314" s="35"/>
      <c r="Z314" s="35"/>
      <c r="AA314" s="35"/>
      <c r="AB314" s="35"/>
      <c r="AC314" s="35"/>
      <c r="AD314" s="35"/>
      <c r="AE314" s="35"/>
      <c r="AR314" s="205" t="s">
        <v>242</v>
      </c>
      <c r="AT314" s="205" t="s">
        <v>152</v>
      </c>
      <c r="AU314" s="205" t="s">
        <v>88</v>
      </c>
      <c r="AY314" s="18" t="s">
        <v>149</v>
      </c>
      <c r="BE314" s="206">
        <f>IF(N314="základní",J314,0)</f>
        <v>0</v>
      </c>
      <c r="BF314" s="206">
        <f>IF(N314="snížená",J314,0)</f>
        <v>0</v>
      </c>
      <c r="BG314" s="206">
        <f>IF(N314="zákl. přenesená",J314,0)</f>
        <v>0</v>
      </c>
      <c r="BH314" s="206">
        <f>IF(N314="sníž. přenesená",J314,0)</f>
        <v>0</v>
      </c>
      <c r="BI314" s="206">
        <f>IF(N314="nulová",J314,0)</f>
        <v>0</v>
      </c>
      <c r="BJ314" s="18" t="s">
        <v>86</v>
      </c>
      <c r="BK314" s="206">
        <f>ROUND(I314*H314,2)</f>
        <v>0</v>
      </c>
      <c r="BL314" s="18" t="s">
        <v>242</v>
      </c>
      <c r="BM314" s="205" t="s">
        <v>446</v>
      </c>
    </row>
    <row r="315" spans="1:65" s="2" customFormat="1" ht="16.5" customHeight="1">
      <c r="A315" s="35"/>
      <c r="B315" s="36"/>
      <c r="C315" s="193" t="s">
        <v>447</v>
      </c>
      <c r="D315" s="193" t="s">
        <v>152</v>
      </c>
      <c r="E315" s="194" t="s">
        <v>448</v>
      </c>
      <c r="F315" s="195" t="s">
        <v>449</v>
      </c>
      <c r="G315" s="196" t="s">
        <v>186</v>
      </c>
      <c r="H315" s="197">
        <v>51</v>
      </c>
      <c r="I315" s="198"/>
      <c r="J315" s="199">
        <f>ROUND(I315*H315,2)</f>
        <v>0</v>
      </c>
      <c r="K315" s="200"/>
      <c r="L315" s="40"/>
      <c r="M315" s="201" t="s">
        <v>1</v>
      </c>
      <c r="N315" s="202" t="s">
        <v>44</v>
      </c>
      <c r="O315" s="72"/>
      <c r="P315" s="203">
        <f>O315*H315</f>
        <v>0</v>
      </c>
      <c r="Q315" s="203">
        <v>0</v>
      </c>
      <c r="R315" s="203">
        <f>Q315*H315</f>
        <v>0</v>
      </c>
      <c r="S315" s="203">
        <v>0</v>
      </c>
      <c r="T315" s="204">
        <f>S315*H315</f>
        <v>0</v>
      </c>
      <c r="U315" s="35"/>
      <c r="V315" s="35"/>
      <c r="W315" s="35"/>
      <c r="X315" s="35"/>
      <c r="Y315" s="35"/>
      <c r="Z315" s="35"/>
      <c r="AA315" s="35"/>
      <c r="AB315" s="35"/>
      <c r="AC315" s="35"/>
      <c r="AD315" s="35"/>
      <c r="AE315" s="35"/>
      <c r="AR315" s="205" t="s">
        <v>242</v>
      </c>
      <c r="AT315" s="205" t="s">
        <v>152</v>
      </c>
      <c r="AU315" s="205" t="s">
        <v>88</v>
      </c>
      <c r="AY315" s="18" t="s">
        <v>149</v>
      </c>
      <c r="BE315" s="206">
        <f>IF(N315="základní",J315,0)</f>
        <v>0</v>
      </c>
      <c r="BF315" s="206">
        <f>IF(N315="snížená",J315,0)</f>
        <v>0</v>
      </c>
      <c r="BG315" s="206">
        <f>IF(N315="zákl. přenesená",J315,0)</f>
        <v>0</v>
      </c>
      <c r="BH315" s="206">
        <f>IF(N315="sníž. přenesená",J315,0)</f>
        <v>0</v>
      </c>
      <c r="BI315" s="206">
        <f>IF(N315="nulová",J315,0)</f>
        <v>0</v>
      </c>
      <c r="BJ315" s="18" t="s">
        <v>86</v>
      </c>
      <c r="BK315" s="206">
        <f>ROUND(I315*H315,2)</f>
        <v>0</v>
      </c>
      <c r="BL315" s="18" t="s">
        <v>242</v>
      </c>
      <c r="BM315" s="205" t="s">
        <v>450</v>
      </c>
    </row>
    <row r="316" spans="1:65" s="2" customFormat="1" ht="24.2" customHeight="1">
      <c r="A316" s="35"/>
      <c r="B316" s="36"/>
      <c r="C316" s="193" t="s">
        <v>451</v>
      </c>
      <c r="D316" s="193" t="s">
        <v>152</v>
      </c>
      <c r="E316" s="194" t="s">
        <v>452</v>
      </c>
      <c r="F316" s="195" t="s">
        <v>453</v>
      </c>
      <c r="G316" s="196" t="s">
        <v>186</v>
      </c>
      <c r="H316" s="197">
        <v>51</v>
      </c>
      <c r="I316" s="198"/>
      <c r="J316" s="199">
        <f>ROUND(I316*H316,2)</f>
        <v>0</v>
      </c>
      <c r="K316" s="200"/>
      <c r="L316" s="40"/>
      <c r="M316" s="201" t="s">
        <v>1</v>
      </c>
      <c r="N316" s="202" t="s">
        <v>44</v>
      </c>
      <c r="O316" s="72"/>
      <c r="P316" s="203">
        <f>O316*H316</f>
        <v>0</v>
      </c>
      <c r="Q316" s="203">
        <v>2.0000000000000001E-4</v>
      </c>
      <c r="R316" s="203">
        <f>Q316*H316</f>
        <v>1.0200000000000001E-2</v>
      </c>
      <c r="S316" s="203">
        <v>0</v>
      </c>
      <c r="T316" s="204">
        <f>S316*H316</f>
        <v>0</v>
      </c>
      <c r="U316" s="35"/>
      <c r="V316" s="35"/>
      <c r="W316" s="35"/>
      <c r="X316" s="35"/>
      <c r="Y316" s="35"/>
      <c r="Z316" s="35"/>
      <c r="AA316" s="35"/>
      <c r="AB316" s="35"/>
      <c r="AC316" s="35"/>
      <c r="AD316" s="35"/>
      <c r="AE316" s="35"/>
      <c r="AR316" s="205" t="s">
        <v>242</v>
      </c>
      <c r="AT316" s="205" t="s">
        <v>152</v>
      </c>
      <c r="AU316" s="205" t="s">
        <v>88</v>
      </c>
      <c r="AY316" s="18" t="s">
        <v>149</v>
      </c>
      <c r="BE316" s="206">
        <f>IF(N316="základní",J316,0)</f>
        <v>0</v>
      </c>
      <c r="BF316" s="206">
        <f>IF(N316="snížená",J316,0)</f>
        <v>0</v>
      </c>
      <c r="BG316" s="206">
        <f>IF(N316="zákl. přenesená",J316,0)</f>
        <v>0</v>
      </c>
      <c r="BH316" s="206">
        <f>IF(N316="sníž. přenesená",J316,0)</f>
        <v>0</v>
      </c>
      <c r="BI316" s="206">
        <f>IF(N316="nulová",J316,0)</f>
        <v>0</v>
      </c>
      <c r="BJ316" s="18" t="s">
        <v>86</v>
      </c>
      <c r="BK316" s="206">
        <f>ROUND(I316*H316,2)</f>
        <v>0</v>
      </c>
      <c r="BL316" s="18" t="s">
        <v>242</v>
      </c>
      <c r="BM316" s="205" t="s">
        <v>454</v>
      </c>
    </row>
    <row r="317" spans="1:65" s="2" customFormat="1" ht="24.2" customHeight="1">
      <c r="A317" s="35"/>
      <c r="B317" s="36"/>
      <c r="C317" s="193" t="s">
        <v>455</v>
      </c>
      <c r="D317" s="193" t="s">
        <v>152</v>
      </c>
      <c r="E317" s="194" t="s">
        <v>456</v>
      </c>
      <c r="F317" s="195" t="s">
        <v>457</v>
      </c>
      <c r="G317" s="196" t="s">
        <v>186</v>
      </c>
      <c r="H317" s="197">
        <v>51</v>
      </c>
      <c r="I317" s="198"/>
      <c r="J317" s="199">
        <f>ROUND(I317*H317,2)</f>
        <v>0</v>
      </c>
      <c r="K317" s="200"/>
      <c r="L317" s="40"/>
      <c r="M317" s="201" t="s">
        <v>1</v>
      </c>
      <c r="N317" s="202" t="s">
        <v>44</v>
      </c>
      <c r="O317" s="72"/>
      <c r="P317" s="203">
        <f>O317*H317</f>
        <v>0</v>
      </c>
      <c r="Q317" s="203">
        <v>4.4999999999999997E-3</v>
      </c>
      <c r="R317" s="203">
        <f>Q317*H317</f>
        <v>0.22949999999999998</v>
      </c>
      <c r="S317" s="203">
        <v>0</v>
      </c>
      <c r="T317" s="204">
        <f>S317*H317</f>
        <v>0</v>
      </c>
      <c r="U317" s="35"/>
      <c r="V317" s="35"/>
      <c r="W317" s="35"/>
      <c r="X317" s="35"/>
      <c r="Y317" s="35"/>
      <c r="Z317" s="35"/>
      <c r="AA317" s="35"/>
      <c r="AB317" s="35"/>
      <c r="AC317" s="35"/>
      <c r="AD317" s="35"/>
      <c r="AE317" s="35"/>
      <c r="AR317" s="205" t="s">
        <v>242</v>
      </c>
      <c r="AT317" s="205" t="s">
        <v>152</v>
      </c>
      <c r="AU317" s="205" t="s">
        <v>88</v>
      </c>
      <c r="AY317" s="18" t="s">
        <v>149</v>
      </c>
      <c r="BE317" s="206">
        <f>IF(N317="základní",J317,0)</f>
        <v>0</v>
      </c>
      <c r="BF317" s="206">
        <f>IF(N317="snížená",J317,0)</f>
        <v>0</v>
      </c>
      <c r="BG317" s="206">
        <f>IF(N317="zákl. přenesená",J317,0)</f>
        <v>0</v>
      </c>
      <c r="BH317" s="206">
        <f>IF(N317="sníž. přenesená",J317,0)</f>
        <v>0</v>
      </c>
      <c r="BI317" s="206">
        <f>IF(N317="nulová",J317,0)</f>
        <v>0</v>
      </c>
      <c r="BJ317" s="18" t="s">
        <v>86</v>
      </c>
      <c r="BK317" s="206">
        <f>ROUND(I317*H317,2)</f>
        <v>0</v>
      </c>
      <c r="BL317" s="18" t="s">
        <v>242</v>
      </c>
      <c r="BM317" s="205" t="s">
        <v>458</v>
      </c>
    </row>
    <row r="318" spans="1:65" s="2" customFormat="1" ht="24.2" customHeight="1">
      <c r="A318" s="35"/>
      <c r="B318" s="36"/>
      <c r="C318" s="193" t="s">
        <v>459</v>
      </c>
      <c r="D318" s="193" t="s">
        <v>152</v>
      </c>
      <c r="E318" s="194" t="s">
        <v>460</v>
      </c>
      <c r="F318" s="195" t="s">
        <v>461</v>
      </c>
      <c r="G318" s="196" t="s">
        <v>186</v>
      </c>
      <c r="H318" s="197">
        <v>51</v>
      </c>
      <c r="I318" s="198"/>
      <c r="J318" s="199">
        <f>ROUND(I318*H318,2)</f>
        <v>0</v>
      </c>
      <c r="K318" s="200"/>
      <c r="L318" s="40"/>
      <c r="M318" s="201" t="s">
        <v>1</v>
      </c>
      <c r="N318" s="202" t="s">
        <v>44</v>
      </c>
      <c r="O318" s="72"/>
      <c r="P318" s="203">
        <f>O318*H318</f>
        <v>0</v>
      </c>
      <c r="Q318" s="203">
        <v>0</v>
      </c>
      <c r="R318" s="203">
        <f>Q318*H318</f>
        <v>0</v>
      </c>
      <c r="S318" s="203">
        <v>3.0000000000000001E-3</v>
      </c>
      <c r="T318" s="204">
        <f>S318*H318</f>
        <v>0.153</v>
      </c>
      <c r="U318" s="35"/>
      <c r="V318" s="35"/>
      <c r="W318" s="35"/>
      <c r="X318" s="35"/>
      <c r="Y318" s="35"/>
      <c r="Z318" s="35"/>
      <c r="AA318" s="35"/>
      <c r="AB318" s="35"/>
      <c r="AC318" s="35"/>
      <c r="AD318" s="35"/>
      <c r="AE318" s="35"/>
      <c r="AR318" s="205" t="s">
        <v>242</v>
      </c>
      <c r="AT318" s="205" t="s">
        <v>152</v>
      </c>
      <c r="AU318" s="205" t="s">
        <v>88</v>
      </c>
      <c r="AY318" s="18" t="s">
        <v>149</v>
      </c>
      <c r="BE318" s="206">
        <f>IF(N318="základní",J318,0)</f>
        <v>0</v>
      </c>
      <c r="BF318" s="206">
        <f>IF(N318="snížená",J318,0)</f>
        <v>0</v>
      </c>
      <c r="BG318" s="206">
        <f>IF(N318="zákl. přenesená",J318,0)</f>
        <v>0</v>
      </c>
      <c r="BH318" s="206">
        <f>IF(N318="sníž. přenesená",J318,0)</f>
        <v>0</v>
      </c>
      <c r="BI318" s="206">
        <f>IF(N318="nulová",J318,0)</f>
        <v>0</v>
      </c>
      <c r="BJ318" s="18" t="s">
        <v>86</v>
      </c>
      <c r="BK318" s="206">
        <f>ROUND(I318*H318,2)</f>
        <v>0</v>
      </c>
      <c r="BL318" s="18" t="s">
        <v>242</v>
      </c>
      <c r="BM318" s="205" t="s">
        <v>462</v>
      </c>
    </row>
    <row r="319" spans="1:65" s="13" customFormat="1" ht="11.25">
      <c r="B319" s="212"/>
      <c r="C319" s="213"/>
      <c r="D319" s="207" t="s">
        <v>159</v>
      </c>
      <c r="E319" s="214" t="s">
        <v>1</v>
      </c>
      <c r="F319" s="215" t="s">
        <v>350</v>
      </c>
      <c r="G319" s="213"/>
      <c r="H319" s="214" t="s">
        <v>1</v>
      </c>
      <c r="I319" s="216"/>
      <c r="J319" s="213"/>
      <c r="K319" s="213"/>
      <c r="L319" s="217"/>
      <c r="M319" s="218"/>
      <c r="N319" s="219"/>
      <c r="O319" s="219"/>
      <c r="P319" s="219"/>
      <c r="Q319" s="219"/>
      <c r="R319" s="219"/>
      <c r="S319" s="219"/>
      <c r="T319" s="220"/>
      <c r="AT319" s="221" t="s">
        <v>159</v>
      </c>
      <c r="AU319" s="221" t="s">
        <v>88</v>
      </c>
      <c r="AV319" s="13" t="s">
        <v>86</v>
      </c>
      <c r="AW319" s="13" t="s">
        <v>35</v>
      </c>
      <c r="AX319" s="13" t="s">
        <v>79</v>
      </c>
      <c r="AY319" s="221" t="s">
        <v>149</v>
      </c>
    </row>
    <row r="320" spans="1:65" s="14" customFormat="1" ht="11.25">
      <c r="B320" s="222"/>
      <c r="C320" s="223"/>
      <c r="D320" s="207" t="s">
        <v>159</v>
      </c>
      <c r="E320" s="224" t="s">
        <v>1</v>
      </c>
      <c r="F320" s="225" t="s">
        <v>190</v>
      </c>
      <c r="G320" s="223"/>
      <c r="H320" s="226">
        <v>33.5</v>
      </c>
      <c r="I320" s="227"/>
      <c r="J320" s="223"/>
      <c r="K320" s="223"/>
      <c r="L320" s="228"/>
      <c r="M320" s="229"/>
      <c r="N320" s="230"/>
      <c r="O320" s="230"/>
      <c r="P320" s="230"/>
      <c r="Q320" s="230"/>
      <c r="R320" s="230"/>
      <c r="S320" s="230"/>
      <c r="T320" s="231"/>
      <c r="AT320" s="232" t="s">
        <v>159</v>
      </c>
      <c r="AU320" s="232" t="s">
        <v>88</v>
      </c>
      <c r="AV320" s="14" t="s">
        <v>88</v>
      </c>
      <c r="AW320" s="14" t="s">
        <v>35</v>
      </c>
      <c r="AX320" s="14" t="s">
        <v>79</v>
      </c>
      <c r="AY320" s="232" t="s">
        <v>149</v>
      </c>
    </row>
    <row r="321" spans="1:65" s="14" customFormat="1" ht="11.25">
      <c r="B321" s="222"/>
      <c r="C321" s="223"/>
      <c r="D321" s="207" t="s">
        <v>159</v>
      </c>
      <c r="E321" s="224" t="s">
        <v>1</v>
      </c>
      <c r="F321" s="225" t="s">
        <v>192</v>
      </c>
      <c r="G321" s="223"/>
      <c r="H321" s="226">
        <v>17.5</v>
      </c>
      <c r="I321" s="227"/>
      <c r="J321" s="223"/>
      <c r="K321" s="223"/>
      <c r="L321" s="228"/>
      <c r="M321" s="229"/>
      <c r="N321" s="230"/>
      <c r="O321" s="230"/>
      <c r="P321" s="230"/>
      <c r="Q321" s="230"/>
      <c r="R321" s="230"/>
      <c r="S321" s="230"/>
      <c r="T321" s="231"/>
      <c r="AT321" s="232" t="s">
        <v>159</v>
      </c>
      <c r="AU321" s="232" t="s">
        <v>88</v>
      </c>
      <c r="AV321" s="14" t="s">
        <v>88</v>
      </c>
      <c r="AW321" s="14" t="s">
        <v>35</v>
      </c>
      <c r="AX321" s="14" t="s">
        <v>79</v>
      </c>
      <c r="AY321" s="232" t="s">
        <v>149</v>
      </c>
    </row>
    <row r="322" spans="1:65" s="15" customFormat="1" ht="11.25">
      <c r="B322" s="233"/>
      <c r="C322" s="234"/>
      <c r="D322" s="207" t="s">
        <v>159</v>
      </c>
      <c r="E322" s="235" t="s">
        <v>1</v>
      </c>
      <c r="F322" s="236" t="s">
        <v>163</v>
      </c>
      <c r="G322" s="234"/>
      <c r="H322" s="237">
        <v>51</v>
      </c>
      <c r="I322" s="238"/>
      <c r="J322" s="234"/>
      <c r="K322" s="234"/>
      <c r="L322" s="239"/>
      <c r="M322" s="240"/>
      <c r="N322" s="241"/>
      <c r="O322" s="241"/>
      <c r="P322" s="241"/>
      <c r="Q322" s="241"/>
      <c r="R322" s="241"/>
      <c r="S322" s="241"/>
      <c r="T322" s="242"/>
      <c r="AT322" s="243" t="s">
        <v>159</v>
      </c>
      <c r="AU322" s="243" t="s">
        <v>88</v>
      </c>
      <c r="AV322" s="15" t="s">
        <v>150</v>
      </c>
      <c r="AW322" s="15" t="s">
        <v>35</v>
      </c>
      <c r="AX322" s="15" t="s">
        <v>86</v>
      </c>
      <c r="AY322" s="243" t="s">
        <v>149</v>
      </c>
    </row>
    <row r="323" spans="1:65" s="2" customFormat="1" ht="24.2" customHeight="1">
      <c r="A323" s="35"/>
      <c r="B323" s="36"/>
      <c r="C323" s="193" t="s">
        <v>463</v>
      </c>
      <c r="D323" s="193" t="s">
        <v>152</v>
      </c>
      <c r="E323" s="194" t="s">
        <v>464</v>
      </c>
      <c r="F323" s="195" t="s">
        <v>465</v>
      </c>
      <c r="G323" s="196" t="s">
        <v>186</v>
      </c>
      <c r="H323" s="197">
        <v>57.975000000000001</v>
      </c>
      <c r="I323" s="198"/>
      <c r="J323" s="199">
        <f>ROUND(I323*H323,2)</f>
        <v>0</v>
      </c>
      <c r="K323" s="200"/>
      <c r="L323" s="40"/>
      <c r="M323" s="201" t="s">
        <v>1</v>
      </c>
      <c r="N323" s="202" t="s">
        <v>44</v>
      </c>
      <c r="O323" s="72"/>
      <c r="P323" s="203">
        <f>O323*H323</f>
        <v>0</v>
      </c>
      <c r="Q323" s="203">
        <v>4.0000000000000002E-4</v>
      </c>
      <c r="R323" s="203">
        <f>Q323*H323</f>
        <v>2.3190000000000002E-2</v>
      </c>
      <c r="S323" s="203">
        <v>0</v>
      </c>
      <c r="T323" s="204">
        <f>S323*H323</f>
        <v>0</v>
      </c>
      <c r="U323" s="35"/>
      <c r="V323" s="35"/>
      <c r="W323" s="35"/>
      <c r="X323" s="35"/>
      <c r="Y323" s="35"/>
      <c r="Z323" s="35"/>
      <c r="AA323" s="35"/>
      <c r="AB323" s="35"/>
      <c r="AC323" s="35"/>
      <c r="AD323" s="35"/>
      <c r="AE323" s="35"/>
      <c r="AR323" s="205" t="s">
        <v>242</v>
      </c>
      <c r="AT323" s="205" t="s">
        <v>152</v>
      </c>
      <c r="AU323" s="205" t="s">
        <v>88</v>
      </c>
      <c r="AY323" s="18" t="s">
        <v>149</v>
      </c>
      <c r="BE323" s="206">
        <f>IF(N323="základní",J323,0)</f>
        <v>0</v>
      </c>
      <c r="BF323" s="206">
        <f>IF(N323="snížená",J323,0)</f>
        <v>0</v>
      </c>
      <c r="BG323" s="206">
        <f>IF(N323="zákl. přenesená",J323,0)</f>
        <v>0</v>
      </c>
      <c r="BH323" s="206">
        <f>IF(N323="sníž. přenesená",J323,0)</f>
        <v>0</v>
      </c>
      <c r="BI323" s="206">
        <f>IF(N323="nulová",J323,0)</f>
        <v>0</v>
      </c>
      <c r="BJ323" s="18" t="s">
        <v>86</v>
      </c>
      <c r="BK323" s="206">
        <f>ROUND(I323*H323,2)</f>
        <v>0</v>
      </c>
      <c r="BL323" s="18" t="s">
        <v>242</v>
      </c>
      <c r="BM323" s="205" t="s">
        <v>466</v>
      </c>
    </row>
    <row r="324" spans="1:65" s="13" customFormat="1" ht="11.25">
      <c r="B324" s="212"/>
      <c r="C324" s="213"/>
      <c r="D324" s="207" t="s">
        <v>159</v>
      </c>
      <c r="E324" s="214" t="s">
        <v>1</v>
      </c>
      <c r="F324" s="215" t="s">
        <v>160</v>
      </c>
      <c r="G324" s="213"/>
      <c r="H324" s="214" t="s">
        <v>1</v>
      </c>
      <c r="I324" s="216"/>
      <c r="J324" s="213"/>
      <c r="K324" s="213"/>
      <c r="L324" s="217"/>
      <c r="M324" s="218"/>
      <c r="N324" s="219"/>
      <c r="O324" s="219"/>
      <c r="P324" s="219"/>
      <c r="Q324" s="219"/>
      <c r="R324" s="219"/>
      <c r="S324" s="219"/>
      <c r="T324" s="220"/>
      <c r="AT324" s="221" t="s">
        <v>159</v>
      </c>
      <c r="AU324" s="221" t="s">
        <v>88</v>
      </c>
      <c r="AV324" s="13" t="s">
        <v>86</v>
      </c>
      <c r="AW324" s="13" t="s">
        <v>35</v>
      </c>
      <c r="AX324" s="13" t="s">
        <v>79</v>
      </c>
      <c r="AY324" s="221" t="s">
        <v>149</v>
      </c>
    </row>
    <row r="325" spans="1:65" s="13" customFormat="1" ht="11.25">
      <c r="B325" s="212"/>
      <c r="C325" s="213"/>
      <c r="D325" s="207" t="s">
        <v>159</v>
      </c>
      <c r="E325" s="214" t="s">
        <v>1</v>
      </c>
      <c r="F325" s="215" t="s">
        <v>467</v>
      </c>
      <c r="G325" s="213"/>
      <c r="H325" s="214" t="s">
        <v>1</v>
      </c>
      <c r="I325" s="216"/>
      <c r="J325" s="213"/>
      <c r="K325" s="213"/>
      <c r="L325" s="217"/>
      <c r="M325" s="218"/>
      <c r="N325" s="219"/>
      <c r="O325" s="219"/>
      <c r="P325" s="219"/>
      <c r="Q325" s="219"/>
      <c r="R325" s="219"/>
      <c r="S325" s="219"/>
      <c r="T325" s="220"/>
      <c r="AT325" s="221" t="s">
        <v>159</v>
      </c>
      <c r="AU325" s="221" t="s">
        <v>88</v>
      </c>
      <c r="AV325" s="13" t="s">
        <v>86</v>
      </c>
      <c r="AW325" s="13" t="s">
        <v>35</v>
      </c>
      <c r="AX325" s="13" t="s">
        <v>79</v>
      </c>
      <c r="AY325" s="221" t="s">
        <v>149</v>
      </c>
    </row>
    <row r="326" spans="1:65" s="14" customFormat="1" ht="11.25">
      <c r="B326" s="222"/>
      <c r="C326" s="223"/>
      <c r="D326" s="207" t="s">
        <v>159</v>
      </c>
      <c r="E326" s="224" t="s">
        <v>1</v>
      </c>
      <c r="F326" s="225" t="s">
        <v>190</v>
      </c>
      <c r="G326" s="223"/>
      <c r="H326" s="226">
        <v>33.5</v>
      </c>
      <c r="I326" s="227"/>
      <c r="J326" s="223"/>
      <c r="K326" s="223"/>
      <c r="L326" s="228"/>
      <c r="M326" s="229"/>
      <c r="N326" s="230"/>
      <c r="O326" s="230"/>
      <c r="P326" s="230"/>
      <c r="Q326" s="230"/>
      <c r="R326" s="230"/>
      <c r="S326" s="230"/>
      <c r="T326" s="231"/>
      <c r="AT326" s="232" t="s">
        <v>159</v>
      </c>
      <c r="AU326" s="232" t="s">
        <v>88</v>
      </c>
      <c r="AV326" s="14" t="s">
        <v>88</v>
      </c>
      <c r="AW326" s="14" t="s">
        <v>35</v>
      </c>
      <c r="AX326" s="14" t="s">
        <v>79</v>
      </c>
      <c r="AY326" s="232" t="s">
        <v>149</v>
      </c>
    </row>
    <row r="327" spans="1:65" s="14" customFormat="1" ht="11.25">
      <c r="B327" s="222"/>
      <c r="C327" s="223"/>
      <c r="D327" s="207" t="s">
        <v>159</v>
      </c>
      <c r="E327" s="224" t="s">
        <v>1</v>
      </c>
      <c r="F327" s="225" t="s">
        <v>192</v>
      </c>
      <c r="G327" s="223"/>
      <c r="H327" s="226">
        <v>17.5</v>
      </c>
      <c r="I327" s="227"/>
      <c r="J327" s="223"/>
      <c r="K327" s="223"/>
      <c r="L327" s="228"/>
      <c r="M327" s="229"/>
      <c r="N327" s="230"/>
      <c r="O327" s="230"/>
      <c r="P327" s="230"/>
      <c r="Q327" s="230"/>
      <c r="R327" s="230"/>
      <c r="S327" s="230"/>
      <c r="T327" s="231"/>
      <c r="AT327" s="232" t="s">
        <v>159</v>
      </c>
      <c r="AU327" s="232" t="s">
        <v>88</v>
      </c>
      <c r="AV327" s="14" t="s">
        <v>88</v>
      </c>
      <c r="AW327" s="14" t="s">
        <v>35</v>
      </c>
      <c r="AX327" s="14" t="s">
        <v>79</v>
      </c>
      <c r="AY327" s="232" t="s">
        <v>149</v>
      </c>
    </row>
    <row r="328" spans="1:65" s="16" customFormat="1" ht="11.25">
      <c r="B328" s="244"/>
      <c r="C328" s="245"/>
      <c r="D328" s="207" t="s">
        <v>159</v>
      </c>
      <c r="E328" s="246" t="s">
        <v>1</v>
      </c>
      <c r="F328" s="247" t="s">
        <v>200</v>
      </c>
      <c r="G328" s="245"/>
      <c r="H328" s="248">
        <v>51</v>
      </c>
      <c r="I328" s="249"/>
      <c r="J328" s="245"/>
      <c r="K328" s="245"/>
      <c r="L328" s="250"/>
      <c r="M328" s="251"/>
      <c r="N328" s="252"/>
      <c r="O328" s="252"/>
      <c r="P328" s="252"/>
      <c r="Q328" s="252"/>
      <c r="R328" s="252"/>
      <c r="S328" s="252"/>
      <c r="T328" s="253"/>
      <c r="AT328" s="254" t="s">
        <v>159</v>
      </c>
      <c r="AU328" s="254" t="s">
        <v>88</v>
      </c>
      <c r="AV328" s="16" t="s">
        <v>171</v>
      </c>
      <c r="AW328" s="16" t="s">
        <v>35</v>
      </c>
      <c r="AX328" s="16" t="s">
        <v>79</v>
      </c>
      <c r="AY328" s="254" t="s">
        <v>149</v>
      </c>
    </row>
    <row r="329" spans="1:65" s="13" customFormat="1" ht="11.25">
      <c r="B329" s="212"/>
      <c r="C329" s="213"/>
      <c r="D329" s="207" t="s">
        <v>159</v>
      </c>
      <c r="E329" s="214" t="s">
        <v>1</v>
      </c>
      <c r="F329" s="215" t="s">
        <v>468</v>
      </c>
      <c r="G329" s="213"/>
      <c r="H329" s="214" t="s">
        <v>1</v>
      </c>
      <c r="I329" s="216"/>
      <c r="J329" s="213"/>
      <c r="K329" s="213"/>
      <c r="L329" s="217"/>
      <c r="M329" s="218"/>
      <c r="N329" s="219"/>
      <c r="O329" s="219"/>
      <c r="P329" s="219"/>
      <c r="Q329" s="219"/>
      <c r="R329" s="219"/>
      <c r="S329" s="219"/>
      <c r="T329" s="220"/>
      <c r="AT329" s="221" t="s">
        <v>159</v>
      </c>
      <c r="AU329" s="221" t="s">
        <v>88</v>
      </c>
      <c r="AV329" s="13" t="s">
        <v>86</v>
      </c>
      <c r="AW329" s="13" t="s">
        <v>35</v>
      </c>
      <c r="AX329" s="13" t="s">
        <v>79</v>
      </c>
      <c r="AY329" s="221" t="s">
        <v>149</v>
      </c>
    </row>
    <row r="330" spans="1:65" s="14" customFormat="1" ht="11.25">
      <c r="B330" s="222"/>
      <c r="C330" s="223"/>
      <c r="D330" s="207" t="s">
        <v>159</v>
      </c>
      <c r="E330" s="224" t="s">
        <v>1</v>
      </c>
      <c r="F330" s="225" t="s">
        <v>469</v>
      </c>
      <c r="G330" s="223"/>
      <c r="H330" s="226">
        <v>3.7650000000000001</v>
      </c>
      <c r="I330" s="227"/>
      <c r="J330" s="223"/>
      <c r="K330" s="223"/>
      <c r="L330" s="228"/>
      <c r="M330" s="229"/>
      <c r="N330" s="230"/>
      <c r="O330" s="230"/>
      <c r="P330" s="230"/>
      <c r="Q330" s="230"/>
      <c r="R330" s="230"/>
      <c r="S330" s="230"/>
      <c r="T330" s="231"/>
      <c r="AT330" s="232" t="s">
        <v>159</v>
      </c>
      <c r="AU330" s="232" t="s">
        <v>88</v>
      </c>
      <c r="AV330" s="14" t="s">
        <v>88</v>
      </c>
      <c r="AW330" s="14" t="s">
        <v>35</v>
      </c>
      <c r="AX330" s="14" t="s">
        <v>79</v>
      </c>
      <c r="AY330" s="232" t="s">
        <v>149</v>
      </c>
    </row>
    <row r="331" spans="1:65" s="14" customFormat="1" ht="11.25">
      <c r="B331" s="222"/>
      <c r="C331" s="223"/>
      <c r="D331" s="207" t="s">
        <v>159</v>
      </c>
      <c r="E331" s="224" t="s">
        <v>1</v>
      </c>
      <c r="F331" s="225" t="s">
        <v>470</v>
      </c>
      <c r="G331" s="223"/>
      <c r="H331" s="226">
        <v>3.21</v>
      </c>
      <c r="I331" s="227"/>
      <c r="J331" s="223"/>
      <c r="K331" s="223"/>
      <c r="L331" s="228"/>
      <c r="M331" s="229"/>
      <c r="N331" s="230"/>
      <c r="O331" s="230"/>
      <c r="P331" s="230"/>
      <c r="Q331" s="230"/>
      <c r="R331" s="230"/>
      <c r="S331" s="230"/>
      <c r="T331" s="231"/>
      <c r="AT331" s="232" t="s">
        <v>159</v>
      </c>
      <c r="AU331" s="232" t="s">
        <v>88</v>
      </c>
      <c r="AV331" s="14" t="s">
        <v>88</v>
      </c>
      <c r="AW331" s="14" t="s">
        <v>35</v>
      </c>
      <c r="AX331" s="14" t="s">
        <v>79</v>
      </c>
      <c r="AY331" s="232" t="s">
        <v>149</v>
      </c>
    </row>
    <row r="332" spans="1:65" s="16" customFormat="1" ht="11.25">
      <c r="B332" s="244"/>
      <c r="C332" s="245"/>
      <c r="D332" s="207" t="s">
        <v>159</v>
      </c>
      <c r="E332" s="246" t="s">
        <v>1</v>
      </c>
      <c r="F332" s="247" t="s">
        <v>200</v>
      </c>
      <c r="G332" s="245"/>
      <c r="H332" s="248">
        <v>6.9749999999999996</v>
      </c>
      <c r="I332" s="249"/>
      <c r="J332" s="245"/>
      <c r="K332" s="245"/>
      <c r="L332" s="250"/>
      <c r="M332" s="251"/>
      <c r="N332" s="252"/>
      <c r="O332" s="252"/>
      <c r="P332" s="252"/>
      <c r="Q332" s="252"/>
      <c r="R332" s="252"/>
      <c r="S332" s="252"/>
      <c r="T332" s="253"/>
      <c r="AT332" s="254" t="s">
        <v>159</v>
      </c>
      <c r="AU332" s="254" t="s">
        <v>88</v>
      </c>
      <c r="AV332" s="16" t="s">
        <v>171</v>
      </c>
      <c r="AW332" s="16" t="s">
        <v>35</v>
      </c>
      <c r="AX332" s="16" t="s">
        <v>79</v>
      </c>
      <c r="AY332" s="254" t="s">
        <v>149</v>
      </c>
    </row>
    <row r="333" spans="1:65" s="15" customFormat="1" ht="11.25">
      <c r="B333" s="233"/>
      <c r="C333" s="234"/>
      <c r="D333" s="207" t="s">
        <v>159</v>
      </c>
      <c r="E333" s="235" t="s">
        <v>1</v>
      </c>
      <c r="F333" s="236" t="s">
        <v>163</v>
      </c>
      <c r="G333" s="234"/>
      <c r="H333" s="237">
        <v>57.975000000000001</v>
      </c>
      <c r="I333" s="238"/>
      <c r="J333" s="234"/>
      <c r="K333" s="234"/>
      <c r="L333" s="239"/>
      <c r="M333" s="240"/>
      <c r="N333" s="241"/>
      <c r="O333" s="241"/>
      <c r="P333" s="241"/>
      <c r="Q333" s="241"/>
      <c r="R333" s="241"/>
      <c r="S333" s="241"/>
      <c r="T333" s="242"/>
      <c r="AT333" s="243" t="s">
        <v>159</v>
      </c>
      <c r="AU333" s="243" t="s">
        <v>88</v>
      </c>
      <c r="AV333" s="15" t="s">
        <v>150</v>
      </c>
      <c r="AW333" s="15" t="s">
        <v>35</v>
      </c>
      <c r="AX333" s="15" t="s">
        <v>86</v>
      </c>
      <c r="AY333" s="243" t="s">
        <v>149</v>
      </c>
    </row>
    <row r="334" spans="1:65" s="2" customFormat="1" ht="37.9" customHeight="1">
      <c r="A334" s="35"/>
      <c r="B334" s="36"/>
      <c r="C334" s="255" t="s">
        <v>471</v>
      </c>
      <c r="D334" s="255" t="s">
        <v>261</v>
      </c>
      <c r="E334" s="256" t="s">
        <v>472</v>
      </c>
      <c r="F334" s="257" t="s">
        <v>473</v>
      </c>
      <c r="G334" s="258" t="s">
        <v>186</v>
      </c>
      <c r="H334" s="259">
        <v>63.773000000000003</v>
      </c>
      <c r="I334" s="260"/>
      <c r="J334" s="261">
        <f>ROUND(I334*H334,2)</f>
        <v>0</v>
      </c>
      <c r="K334" s="262"/>
      <c r="L334" s="263"/>
      <c r="M334" s="264" t="s">
        <v>1</v>
      </c>
      <c r="N334" s="265" t="s">
        <v>44</v>
      </c>
      <c r="O334" s="72"/>
      <c r="P334" s="203">
        <f>O334*H334</f>
        <v>0</v>
      </c>
      <c r="Q334" s="203">
        <v>2.8999999999999998E-3</v>
      </c>
      <c r="R334" s="203">
        <f>Q334*H334</f>
        <v>0.18494169999999999</v>
      </c>
      <c r="S334" s="203">
        <v>0</v>
      </c>
      <c r="T334" s="204">
        <f>S334*H334</f>
        <v>0</v>
      </c>
      <c r="U334" s="35"/>
      <c r="V334" s="35"/>
      <c r="W334" s="35"/>
      <c r="X334" s="35"/>
      <c r="Y334" s="35"/>
      <c r="Z334" s="35"/>
      <c r="AA334" s="35"/>
      <c r="AB334" s="35"/>
      <c r="AC334" s="35"/>
      <c r="AD334" s="35"/>
      <c r="AE334" s="35"/>
      <c r="AR334" s="205" t="s">
        <v>264</v>
      </c>
      <c r="AT334" s="205" t="s">
        <v>261</v>
      </c>
      <c r="AU334" s="205" t="s">
        <v>88</v>
      </c>
      <c r="AY334" s="18" t="s">
        <v>149</v>
      </c>
      <c r="BE334" s="206">
        <f>IF(N334="základní",J334,0)</f>
        <v>0</v>
      </c>
      <c r="BF334" s="206">
        <f>IF(N334="snížená",J334,0)</f>
        <v>0</v>
      </c>
      <c r="BG334" s="206">
        <f>IF(N334="zákl. přenesená",J334,0)</f>
        <v>0</v>
      </c>
      <c r="BH334" s="206">
        <f>IF(N334="sníž. přenesená",J334,0)</f>
        <v>0</v>
      </c>
      <c r="BI334" s="206">
        <f>IF(N334="nulová",J334,0)</f>
        <v>0</v>
      </c>
      <c r="BJ334" s="18" t="s">
        <v>86</v>
      </c>
      <c r="BK334" s="206">
        <f>ROUND(I334*H334,2)</f>
        <v>0</v>
      </c>
      <c r="BL334" s="18" t="s">
        <v>242</v>
      </c>
      <c r="BM334" s="205" t="s">
        <v>474</v>
      </c>
    </row>
    <row r="335" spans="1:65" s="2" customFormat="1" ht="263.25">
      <c r="A335" s="35"/>
      <c r="B335" s="36"/>
      <c r="C335" s="37"/>
      <c r="D335" s="207" t="s">
        <v>157</v>
      </c>
      <c r="E335" s="37"/>
      <c r="F335" s="208" t="s">
        <v>475</v>
      </c>
      <c r="G335" s="37"/>
      <c r="H335" s="37"/>
      <c r="I335" s="209"/>
      <c r="J335" s="37"/>
      <c r="K335" s="37"/>
      <c r="L335" s="40"/>
      <c r="M335" s="210"/>
      <c r="N335" s="211"/>
      <c r="O335" s="72"/>
      <c r="P335" s="72"/>
      <c r="Q335" s="72"/>
      <c r="R335" s="72"/>
      <c r="S335" s="72"/>
      <c r="T335" s="73"/>
      <c r="U335" s="35"/>
      <c r="V335" s="35"/>
      <c r="W335" s="35"/>
      <c r="X335" s="35"/>
      <c r="Y335" s="35"/>
      <c r="Z335" s="35"/>
      <c r="AA335" s="35"/>
      <c r="AB335" s="35"/>
      <c r="AC335" s="35"/>
      <c r="AD335" s="35"/>
      <c r="AE335" s="35"/>
      <c r="AT335" s="18" t="s">
        <v>157</v>
      </c>
      <c r="AU335" s="18" t="s">
        <v>88</v>
      </c>
    </row>
    <row r="336" spans="1:65" s="14" customFormat="1" ht="11.25">
      <c r="B336" s="222"/>
      <c r="C336" s="223"/>
      <c r="D336" s="207" t="s">
        <v>159</v>
      </c>
      <c r="E336" s="223"/>
      <c r="F336" s="225" t="s">
        <v>476</v>
      </c>
      <c r="G336" s="223"/>
      <c r="H336" s="226">
        <v>63.773000000000003</v>
      </c>
      <c r="I336" s="227"/>
      <c r="J336" s="223"/>
      <c r="K336" s="223"/>
      <c r="L336" s="228"/>
      <c r="M336" s="229"/>
      <c r="N336" s="230"/>
      <c r="O336" s="230"/>
      <c r="P336" s="230"/>
      <c r="Q336" s="230"/>
      <c r="R336" s="230"/>
      <c r="S336" s="230"/>
      <c r="T336" s="231"/>
      <c r="AT336" s="232" t="s">
        <v>159</v>
      </c>
      <c r="AU336" s="232" t="s">
        <v>88</v>
      </c>
      <c r="AV336" s="14" t="s">
        <v>88</v>
      </c>
      <c r="AW336" s="14" t="s">
        <v>4</v>
      </c>
      <c r="AX336" s="14" t="s">
        <v>86</v>
      </c>
      <c r="AY336" s="232" t="s">
        <v>149</v>
      </c>
    </row>
    <row r="337" spans="1:65" s="2" customFormat="1" ht="24.2" customHeight="1">
      <c r="A337" s="35"/>
      <c r="B337" s="36"/>
      <c r="C337" s="193" t="s">
        <v>477</v>
      </c>
      <c r="D337" s="193" t="s">
        <v>152</v>
      </c>
      <c r="E337" s="194" t="s">
        <v>478</v>
      </c>
      <c r="F337" s="195" t="s">
        <v>479</v>
      </c>
      <c r="G337" s="196" t="s">
        <v>155</v>
      </c>
      <c r="H337" s="197">
        <v>20.75</v>
      </c>
      <c r="I337" s="198"/>
      <c r="J337" s="199">
        <f>ROUND(I337*H337,2)</f>
        <v>0</v>
      </c>
      <c r="K337" s="200"/>
      <c r="L337" s="40"/>
      <c r="M337" s="201" t="s">
        <v>1</v>
      </c>
      <c r="N337" s="202" t="s">
        <v>44</v>
      </c>
      <c r="O337" s="72"/>
      <c r="P337" s="203">
        <f>O337*H337</f>
        <v>0</v>
      </c>
      <c r="Q337" s="203">
        <v>2.0000000000000002E-5</v>
      </c>
      <c r="R337" s="203">
        <f>Q337*H337</f>
        <v>4.1500000000000006E-4</v>
      </c>
      <c r="S337" s="203">
        <v>0</v>
      </c>
      <c r="T337" s="204">
        <f>S337*H337</f>
        <v>0</v>
      </c>
      <c r="U337" s="35"/>
      <c r="V337" s="35"/>
      <c r="W337" s="35"/>
      <c r="X337" s="35"/>
      <c r="Y337" s="35"/>
      <c r="Z337" s="35"/>
      <c r="AA337" s="35"/>
      <c r="AB337" s="35"/>
      <c r="AC337" s="35"/>
      <c r="AD337" s="35"/>
      <c r="AE337" s="35"/>
      <c r="AR337" s="205" t="s">
        <v>242</v>
      </c>
      <c r="AT337" s="205" t="s">
        <v>152</v>
      </c>
      <c r="AU337" s="205" t="s">
        <v>88</v>
      </c>
      <c r="AY337" s="18" t="s">
        <v>149</v>
      </c>
      <c r="BE337" s="206">
        <f>IF(N337="základní",J337,0)</f>
        <v>0</v>
      </c>
      <c r="BF337" s="206">
        <f>IF(N337="snížená",J337,0)</f>
        <v>0</v>
      </c>
      <c r="BG337" s="206">
        <f>IF(N337="zákl. přenesená",J337,0)</f>
        <v>0</v>
      </c>
      <c r="BH337" s="206">
        <f>IF(N337="sníž. přenesená",J337,0)</f>
        <v>0</v>
      </c>
      <c r="BI337" s="206">
        <f>IF(N337="nulová",J337,0)</f>
        <v>0</v>
      </c>
      <c r="BJ337" s="18" t="s">
        <v>86</v>
      </c>
      <c r="BK337" s="206">
        <f>ROUND(I337*H337,2)</f>
        <v>0</v>
      </c>
      <c r="BL337" s="18" t="s">
        <v>242</v>
      </c>
      <c r="BM337" s="205" t="s">
        <v>480</v>
      </c>
    </row>
    <row r="338" spans="1:65" s="13" customFormat="1" ht="11.25">
      <c r="B338" s="212"/>
      <c r="C338" s="213"/>
      <c r="D338" s="207" t="s">
        <v>159</v>
      </c>
      <c r="E338" s="214" t="s">
        <v>1</v>
      </c>
      <c r="F338" s="215" t="s">
        <v>160</v>
      </c>
      <c r="G338" s="213"/>
      <c r="H338" s="214" t="s">
        <v>1</v>
      </c>
      <c r="I338" s="216"/>
      <c r="J338" s="213"/>
      <c r="K338" s="213"/>
      <c r="L338" s="217"/>
      <c r="M338" s="218"/>
      <c r="N338" s="219"/>
      <c r="O338" s="219"/>
      <c r="P338" s="219"/>
      <c r="Q338" s="219"/>
      <c r="R338" s="219"/>
      <c r="S338" s="219"/>
      <c r="T338" s="220"/>
      <c r="AT338" s="221" t="s">
        <v>159</v>
      </c>
      <c r="AU338" s="221" t="s">
        <v>88</v>
      </c>
      <c r="AV338" s="13" t="s">
        <v>86</v>
      </c>
      <c r="AW338" s="13" t="s">
        <v>35</v>
      </c>
      <c r="AX338" s="13" t="s">
        <v>79</v>
      </c>
      <c r="AY338" s="221" t="s">
        <v>149</v>
      </c>
    </row>
    <row r="339" spans="1:65" s="14" customFormat="1" ht="11.25">
      <c r="B339" s="222"/>
      <c r="C339" s="223"/>
      <c r="D339" s="207" t="s">
        <v>159</v>
      </c>
      <c r="E339" s="224" t="s">
        <v>1</v>
      </c>
      <c r="F339" s="225" t="s">
        <v>481</v>
      </c>
      <c r="G339" s="223"/>
      <c r="H339" s="226">
        <v>12.86</v>
      </c>
      <c r="I339" s="227"/>
      <c r="J339" s="223"/>
      <c r="K339" s="223"/>
      <c r="L339" s="228"/>
      <c r="M339" s="229"/>
      <c r="N339" s="230"/>
      <c r="O339" s="230"/>
      <c r="P339" s="230"/>
      <c r="Q339" s="230"/>
      <c r="R339" s="230"/>
      <c r="S339" s="230"/>
      <c r="T339" s="231"/>
      <c r="AT339" s="232" t="s">
        <v>159</v>
      </c>
      <c r="AU339" s="232" t="s">
        <v>88</v>
      </c>
      <c r="AV339" s="14" t="s">
        <v>88</v>
      </c>
      <c r="AW339" s="14" t="s">
        <v>35</v>
      </c>
      <c r="AX339" s="14" t="s">
        <v>79</v>
      </c>
      <c r="AY339" s="232" t="s">
        <v>149</v>
      </c>
    </row>
    <row r="340" spans="1:65" s="14" customFormat="1" ht="11.25">
      <c r="B340" s="222"/>
      <c r="C340" s="223"/>
      <c r="D340" s="207" t="s">
        <v>159</v>
      </c>
      <c r="E340" s="224" t="s">
        <v>1</v>
      </c>
      <c r="F340" s="225" t="s">
        <v>482</v>
      </c>
      <c r="G340" s="223"/>
      <c r="H340" s="226">
        <v>7.89</v>
      </c>
      <c r="I340" s="227"/>
      <c r="J340" s="223"/>
      <c r="K340" s="223"/>
      <c r="L340" s="228"/>
      <c r="M340" s="229"/>
      <c r="N340" s="230"/>
      <c r="O340" s="230"/>
      <c r="P340" s="230"/>
      <c r="Q340" s="230"/>
      <c r="R340" s="230"/>
      <c r="S340" s="230"/>
      <c r="T340" s="231"/>
      <c r="AT340" s="232" t="s">
        <v>159</v>
      </c>
      <c r="AU340" s="232" t="s">
        <v>88</v>
      </c>
      <c r="AV340" s="14" t="s">
        <v>88</v>
      </c>
      <c r="AW340" s="14" t="s">
        <v>35</v>
      </c>
      <c r="AX340" s="14" t="s">
        <v>79</v>
      </c>
      <c r="AY340" s="232" t="s">
        <v>149</v>
      </c>
    </row>
    <row r="341" spans="1:65" s="15" customFormat="1" ht="11.25">
      <c r="B341" s="233"/>
      <c r="C341" s="234"/>
      <c r="D341" s="207" t="s">
        <v>159</v>
      </c>
      <c r="E341" s="235" t="s">
        <v>1</v>
      </c>
      <c r="F341" s="236" t="s">
        <v>163</v>
      </c>
      <c r="G341" s="234"/>
      <c r="H341" s="237">
        <v>20.75</v>
      </c>
      <c r="I341" s="238"/>
      <c r="J341" s="234"/>
      <c r="K341" s="234"/>
      <c r="L341" s="239"/>
      <c r="M341" s="240"/>
      <c r="N341" s="241"/>
      <c r="O341" s="241"/>
      <c r="P341" s="241"/>
      <c r="Q341" s="241"/>
      <c r="R341" s="241"/>
      <c r="S341" s="241"/>
      <c r="T341" s="242"/>
      <c r="AT341" s="243" t="s">
        <v>159</v>
      </c>
      <c r="AU341" s="243" t="s">
        <v>88</v>
      </c>
      <c r="AV341" s="15" t="s">
        <v>150</v>
      </c>
      <c r="AW341" s="15" t="s">
        <v>35</v>
      </c>
      <c r="AX341" s="15" t="s">
        <v>86</v>
      </c>
      <c r="AY341" s="243" t="s">
        <v>149</v>
      </c>
    </row>
    <row r="342" spans="1:65" s="2" customFormat="1" ht="24.2" customHeight="1">
      <c r="A342" s="35"/>
      <c r="B342" s="36"/>
      <c r="C342" s="193" t="s">
        <v>483</v>
      </c>
      <c r="D342" s="193" t="s">
        <v>152</v>
      </c>
      <c r="E342" s="194" t="s">
        <v>484</v>
      </c>
      <c r="F342" s="195" t="s">
        <v>485</v>
      </c>
      <c r="G342" s="196" t="s">
        <v>186</v>
      </c>
      <c r="H342" s="197">
        <v>51</v>
      </c>
      <c r="I342" s="198"/>
      <c r="J342" s="199">
        <f>ROUND(I342*H342,2)</f>
        <v>0</v>
      </c>
      <c r="K342" s="200"/>
      <c r="L342" s="40"/>
      <c r="M342" s="201" t="s">
        <v>1</v>
      </c>
      <c r="N342" s="202" t="s">
        <v>44</v>
      </c>
      <c r="O342" s="72"/>
      <c r="P342" s="203">
        <f>O342*H342</f>
        <v>0</v>
      </c>
      <c r="Q342" s="203">
        <v>0</v>
      </c>
      <c r="R342" s="203">
        <f>Q342*H342</f>
        <v>0</v>
      </c>
      <c r="S342" s="203">
        <v>0</v>
      </c>
      <c r="T342" s="204">
        <f>S342*H342</f>
        <v>0</v>
      </c>
      <c r="U342" s="35"/>
      <c r="V342" s="35"/>
      <c r="W342" s="35"/>
      <c r="X342" s="35"/>
      <c r="Y342" s="35"/>
      <c r="Z342" s="35"/>
      <c r="AA342" s="35"/>
      <c r="AB342" s="35"/>
      <c r="AC342" s="35"/>
      <c r="AD342" s="35"/>
      <c r="AE342" s="35"/>
      <c r="AR342" s="205" t="s">
        <v>242</v>
      </c>
      <c r="AT342" s="205" t="s">
        <v>152</v>
      </c>
      <c r="AU342" s="205" t="s">
        <v>88</v>
      </c>
      <c r="AY342" s="18" t="s">
        <v>149</v>
      </c>
      <c r="BE342" s="206">
        <f>IF(N342="základní",J342,0)</f>
        <v>0</v>
      </c>
      <c r="BF342" s="206">
        <f>IF(N342="snížená",J342,0)</f>
        <v>0</v>
      </c>
      <c r="BG342" s="206">
        <f>IF(N342="zákl. přenesená",J342,0)</f>
        <v>0</v>
      </c>
      <c r="BH342" s="206">
        <f>IF(N342="sníž. přenesená",J342,0)</f>
        <v>0</v>
      </c>
      <c r="BI342" s="206">
        <f>IF(N342="nulová",J342,0)</f>
        <v>0</v>
      </c>
      <c r="BJ342" s="18" t="s">
        <v>86</v>
      </c>
      <c r="BK342" s="206">
        <f>ROUND(I342*H342,2)</f>
        <v>0</v>
      </c>
      <c r="BL342" s="18" t="s">
        <v>242</v>
      </c>
      <c r="BM342" s="205" t="s">
        <v>486</v>
      </c>
    </row>
    <row r="343" spans="1:65" s="2" customFormat="1" ht="16.5" customHeight="1">
      <c r="A343" s="35"/>
      <c r="B343" s="36"/>
      <c r="C343" s="193" t="s">
        <v>487</v>
      </c>
      <c r="D343" s="193" t="s">
        <v>152</v>
      </c>
      <c r="E343" s="194" t="s">
        <v>488</v>
      </c>
      <c r="F343" s="195" t="s">
        <v>489</v>
      </c>
      <c r="G343" s="196" t="s">
        <v>186</v>
      </c>
      <c r="H343" s="197">
        <v>51</v>
      </c>
      <c r="I343" s="198"/>
      <c r="J343" s="199">
        <f>ROUND(I343*H343,2)</f>
        <v>0</v>
      </c>
      <c r="K343" s="200"/>
      <c r="L343" s="40"/>
      <c r="M343" s="201" t="s">
        <v>1</v>
      </c>
      <c r="N343" s="202" t="s">
        <v>44</v>
      </c>
      <c r="O343" s="72"/>
      <c r="P343" s="203">
        <f>O343*H343</f>
        <v>0</v>
      </c>
      <c r="Q343" s="203">
        <v>0</v>
      </c>
      <c r="R343" s="203">
        <f>Q343*H343</f>
        <v>0</v>
      </c>
      <c r="S343" s="203">
        <v>0</v>
      </c>
      <c r="T343" s="204">
        <f>S343*H343</f>
        <v>0</v>
      </c>
      <c r="U343" s="35"/>
      <c r="V343" s="35"/>
      <c r="W343" s="35"/>
      <c r="X343" s="35"/>
      <c r="Y343" s="35"/>
      <c r="Z343" s="35"/>
      <c r="AA343" s="35"/>
      <c r="AB343" s="35"/>
      <c r="AC343" s="35"/>
      <c r="AD343" s="35"/>
      <c r="AE343" s="35"/>
      <c r="AR343" s="205" t="s">
        <v>242</v>
      </c>
      <c r="AT343" s="205" t="s">
        <v>152</v>
      </c>
      <c r="AU343" s="205" t="s">
        <v>88</v>
      </c>
      <c r="AY343" s="18" t="s">
        <v>149</v>
      </c>
      <c r="BE343" s="206">
        <f>IF(N343="základní",J343,0)</f>
        <v>0</v>
      </c>
      <c r="BF343" s="206">
        <f>IF(N343="snížená",J343,0)</f>
        <v>0</v>
      </c>
      <c r="BG343" s="206">
        <f>IF(N343="zákl. přenesená",J343,0)</f>
        <v>0</v>
      </c>
      <c r="BH343" s="206">
        <f>IF(N343="sníž. přenesená",J343,0)</f>
        <v>0</v>
      </c>
      <c r="BI343" s="206">
        <f>IF(N343="nulová",J343,0)</f>
        <v>0</v>
      </c>
      <c r="BJ343" s="18" t="s">
        <v>86</v>
      </c>
      <c r="BK343" s="206">
        <f>ROUND(I343*H343,2)</f>
        <v>0</v>
      </c>
      <c r="BL343" s="18" t="s">
        <v>242</v>
      </c>
      <c r="BM343" s="205" t="s">
        <v>490</v>
      </c>
    </row>
    <row r="344" spans="1:65" s="13" customFormat="1" ht="11.25">
      <c r="B344" s="212"/>
      <c r="C344" s="213"/>
      <c r="D344" s="207" t="s">
        <v>159</v>
      </c>
      <c r="E344" s="214" t="s">
        <v>1</v>
      </c>
      <c r="F344" s="215" t="s">
        <v>350</v>
      </c>
      <c r="G344" s="213"/>
      <c r="H344" s="214" t="s">
        <v>1</v>
      </c>
      <c r="I344" s="216"/>
      <c r="J344" s="213"/>
      <c r="K344" s="213"/>
      <c r="L344" s="217"/>
      <c r="M344" s="218"/>
      <c r="N344" s="219"/>
      <c r="O344" s="219"/>
      <c r="P344" s="219"/>
      <c r="Q344" s="219"/>
      <c r="R344" s="219"/>
      <c r="S344" s="219"/>
      <c r="T344" s="220"/>
      <c r="AT344" s="221" t="s">
        <v>159</v>
      </c>
      <c r="AU344" s="221" t="s">
        <v>88</v>
      </c>
      <c r="AV344" s="13" t="s">
        <v>86</v>
      </c>
      <c r="AW344" s="13" t="s">
        <v>35</v>
      </c>
      <c r="AX344" s="13" t="s">
        <v>79</v>
      </c>
      <c r="AY344" s="221" t="s">
        <v>149</v>
      </c>
    </row>
    <row r="345" spans="1:65" s="14" customFormat="1" ht="11.25">
      <c r="B345" s="222"/>
      <c r="C345" s="223"/>
      <c r="D345" s="207" t="s">
        <v>159</v>
      </c>
      <c r="E345" s="224" t="s">
        <v>1</v>
      </c>
      <c r="F345" s="225" t="s">
        <v>190</v>
      </c>
      <c r="G345" s="223"/>
      <c r="H345" s="226">
        <v>33.5</v>
      </c>
      <c r="I345" s="227"/>
      <c r="J345" s="223"/>
      <c r="K345" s="223"/>
      <c r="L345" s="228"/>
      <c r="M345" s="229"/>
      <c r="N345" s="230"/>
      <c r="O345" s="230"/>
      <c r="P345" s="230"/>
      <c r="Q345" s="230"/>
      <c r="R345" s="230"/>
      <c r="S345" s="230"/>
      <c r="T345" s="231"/>
      <c r="AT345" s="232" t="s">
        <v>159</v>
      </c>
      <c r="AU345" s="232" t="s">
        <v>88</v>
      </c>
      <c r="AV345" s="14" t="s">
        <v>88</v>
      </c>
      <c r="AW345" s="14" t="s">
        <v>35</v>
      </c>
      <c r="AX345" s="14" t="s">
        <v>79</v>
      </c>
      <c r="AY345" s="232" t="s">
        <v>149</v>
      </c>
    </row>
    <row r="346" spans="1:65" s="14" customFormat="1" ht="11.25">
      <c r="B346" s="222"/>
      <c r="C346" s="223"/>
      <c r="D346" s="207" t="s">
        <v>159</v>
      </c>
      <c r="E346" s="224" t="s">
        <v>1</v>
      </c>
      <c r="F346" s="225" t="s">
        <v>192</v>
      </c>
      <c r="G346" s="223"/>
      <c r="H346" s="226">
        <v>17.5</v>
      </c>
      <c r="I346" s="227"/>
      <c r="J346" s="223"/>
      <c r="K346" s="223"/>
      <c r="L346" s="228"/>
      <c r="M346" s="229"/>
      <c r="N346" s="230"/>
      <c r="O346" s="230"/>
      <c r="P346" s="230"/>
      <c r="Q346" s="230"/>
      <c r="R346" s="230"/>
      <c r="S346" s="230"/>
      <c r="T346" s="231"/>
      <c r="AT346" s="232" t="s">
        <v>159</v>
      </c>
      <c r="AU346" s="232" t="s">
        <v>88</v>
      </c>
      <c r="AV346" s="14" t="s">
        <v>88</v>
      </c>
      <c r="AW346" s="14" t="s">
        <v>35</v>
      </c>
      <c r="AX346" s="14" t="s">
        <v>79</v>
      </c>
      <c r="AY346" s="232" t="s">
        <v>149</v>
      </c>
    </row>
    <row r="347" spans="1:65" s="15" customFormat="1" ht="11.25">
      <c r="B347" s="233"/>
      <c r="C347" s="234"/>
      <c r="D347" s="207" t="s">
        <v>159</v>
      </c>
      <c r="E347" s="235" t="s">
        <v>1</v>
      </c>
      <c r="F347" s="236" t="s">
        <v>163</v>
      </c>
      <c r="G347" s="234"/>
      <c r="H347" s="237">
        <v>51</v>
      </c>
      <c r="I347" s="238"/>
      <c r="J347" s="234"/>
      <c r="K347" s="234"/>
      <c r="L347" s="239"/>
      <c r="M347" s="240"/>
      <c r="N347" s="241"/>
      <c r="O347" s="241"/>
      <c r="P347" s="241"/>
      <c r="Q347" s="241"/>
      <c r="R347" s="241"/>
      <c r="S347" s="241"/>
      <c r="T347" s="242"/>
      <c r="AT347" s="243" t="s">
        <v>159</v>
      </c>
      <c r="AU347" s="243" t="s">
        <v>88</v>
      </c>
      <c r="AV347" s="15" t="s">
        <v>150</v>
      </c>
      <c r="AW347" s="15" t="s">
        <v>35</v>
      </c>
      <c r="AX347" s="15" t="s">
        <v>86</v>
      </c>
      <c r="AY347" s="243" t="s">
        <v>149</v>
      </c>
    </row>
    <row r="348" spans="1:65" s="2" customFormat="1" ht="24.2" customHeight="1">
      <c r="A348" s="35"/>
      <c r="B348" s="36"/>
      <c r="C348" s="193" t="s">
        <v>491</v>
      </c>
      <c r="D348" s="193" t="s">
        <v>152</v>
      </c>
      <c r="E348" s="194" t="s">
        <v>492</v>
      </c>
      <c r="F348" s="195" t="s">
        <v>493</v>
      </c>
      <c r="G348" s="196" t="s">
        <v>221</v>
      </c>
      <c r="H348" s="197">
        <v>0.45900000000000002</v>
      </c>
      <c r="I348" s="198"/>
      <c r="J348" s="199">
        <f>ROUND(I348*H348,2)</f>
        <v>0</v>
      </c>
      <c r="K348" s="200"/>
      <c r="L348" s="40"/>
      <c r="M348" s="201" t="s">
        <v>1</v>
      </c>
      <c r="N348" s="202" t="s">
        <v>44</v>
      </c>
      <c r="O348" s="72"/>
      <c r="P348" s="203">
        <f>O348*H348</f>
        <v>0</v>
      </c>
      <c r="Q348" s="203">
        <v>0</v>
      </c>
      <c r="R348" s="203">
        <f>Q348*H348</f>
        <v>0</v>
      </c>
      <c r="S348" s="203">
        <v>0</v>
      </c>
      <c r="T348" s="204">
        <f>S348*H348</f>
        <v>0</v>
      </c>
      <c r="U348" s="35"/>
      <c r="V348" s="35"/>
      <c r="W348" s="35"/>
      <c r="X348" s="35"/>
      <c r="Y348" s="35"/>
      <c r="Z348" s="35"/>
      <c r="AA348" s="35"/>
      <c r="AB348" s="35"/>
      <c r="AC348" s="35"/>
      <c r="AD348" s="35"/>
      <c r="AE348" s="35"/>
      <c r="AR348" s="205" t="s">
        <v>242</v>
      </c>
      <c r="AT348" s="205" t="s">
        <v>152</v>
      </c>
      <c r="AU348" s="205" t="s">
        <v>88</v>
      </c>
      <c r="AY348" s="18" t="s">
        <v>149</v>
      </c>
      <c r="BE348" s="206">
        <f>IF(N348="základní",J348,0)</f>
        <v>0</v>
      </c>
      <c r="BF348" s="206">
        <f>IF(N348="snížená",J348,0)</f>
        <v>0</v>
      </c>
      <c r="BG348" s="206">
        <f>IF(N348="zákl. přenesená",J348,0)</f>
        <v>0</v>
      </c>
      <c r="BH348" s="206">
        <f>IF(N348="sníž. přenesená",J348,0)</f>
        <v>0</v>
      </c>
      <c r="BI348" s="206">
        <f>IF(N348="nulová",J348,0)</f>
        <v>0</v>
      </c>
      <c r="BJ348" s="18" t="s">
        <v>86</v>
      </c>
      <c r="BK348" s="206">
        <f>ROUND(I348*H348,2)</f>
        <v>0</v>
      </c>
      <c r="BL348" s="18" t="s">
        <v>242</v>
      </c>
      <c r="BM348" s="205" t="s">
        <v>494</v>
      </c>
    </row>
    <row r="349" spans="1:65" s="2" customFormat="1" ht="24.2" customHeight="1">
      <c r="A349" s="35"/>
      <c r="B349" s="36"/>
      <c r="C349" s="193" t="s">
        <v>495</v>
      </c>
      <c r="D349" s="193" t="s">
        <v>152</v>
      </c>
      <c r="E349" s="194" t="s">
        <v>496</v>
      </c>
      <c r="F349" s="195" t="s">
        <v>497</v>
      </c>
      <c r="G349" s="196" t="s">
        <v>221</v>
      </c>
      <c r="H349" s="197">
        <v>0.45900000000000002</v>
      </c>
      <c r="I349" s="198"/>
      <c r="J349" s="199">
        <f>ROUND(I349*H349,2)</f>
        <v>0</v>
      </c>
      <c r="K349" s="200"/>
      <c r="L349" s="40"/>
      <c r="M349" s="201" t="s">
        <v>1</v>
      </c>
      <c r="N349" s="202" t="s">
        <v>44</v>
      </c>
      <c r="O349" s="72"/>
      <c r="P349" s="203">
        <f>O349*H349</f>
        <v>0</v>
      </c>
      <c r="Q349" s="203">
        <v>0</v>
      </c>
      <c r="R349" s="203">
        <f>Q349*H349</f>
        <v>0</v>
      </c>
      <c r="S349" s="203">
        <v>0</v>
      </c>
      <c r="T349" s="204">
        <f>S349*H349</f>
        <v>0</v>
      </c>
      <c r="U349" s="35"/>
      <c r="V349" s="35"/>
      <c r="W349" s="35"/>
      <c r="X349" s="35"/>
      <c r="Y349" s="35"/>
      <c r="Z349" s="35"/>
      <c r="AA349" s="35"/>
      <c r="AB349" s="35"/>
      <c r="AC349" s="35"/>
      <c r="AD349" s="35"/>
      <c r="AE349" s="35"/>
      <c r="AR349" s="205" t="s">
        <v>242</v>
      </c>
      <c r="AT349" s="205" t="s">
        <v>152</v>
      </c>
      <c r="AU349" s="205" t="s">
        <v>88</v>
      </c>
      <c r="AY349" s="18" t="s">
        <v>149</v>
      </c>
      <c r="BE349" s="206">
        <f>IF(N349="základní",J349,0)</f>
        <v>0</v>
      </c>
      <c r="BF349" s="206">
        <f>IF(N349="snížená",J349,0)</f>
        <v>0</v>
      </c>
      <c r="BG349" s="206">
        <f>IF(N349="zákl. přenesená",J349,0)</f>
        <v>0</v>
      </c>
      <c r="BH349" s="206">
        <f>IF(N349="sníž. přenesená",J349,0)</f>
        <v>0</v>
      </c>
      <c r="BI349" s="206">
        <f>IF(N349="nulová",J349,0)</f>
        <v>0</v>
      </c>
      <c r="BJ349" s="18" t="s">
        <v>86</v>
      </c>
      <c r="BK349" s="206">
        <f>ROUND(I349*H349,2)</f>
        <v>0</v>
      </c>
      <c r="BL349" s="18" t="s">
        <v>242</v>
      </c>
      <c r="BM349" s="205" t="s">
        <v>498</v>
      </c>
    </row>
    <row r="350" spans="1:65" s="12" customFormat="1" ht="22.9" customHeight="1">
      <c r="B350" s="177"/>
      <c r="C350" s="178"/>
      <c r="D350" s="179" t="s">
        <v>78</v>
      </c>
      <c r="E350" s="191" t="s">
        <v>499</v>
      </c>
      <c r="F350" s="191" t="s">
        <v>500</v>
      </c>
      <c r="G350" s="178"/>
      <c r="H350" s="178"/>
      <c r="I350" s="181"/>
      <c r="J350" s="192">
        <f>BK350</f>
        <v>0</v>
      </c>
      <c r="K350" s="178"/>
      <c r="L350" s="183"/>
      <c r="M350" s="184"/>
      <c r="N350" s="185"/>
      <c r="O350" s="185"/>
      <c r="P350" s="186">
        <f>SUM(P351:P391)</f>
        <v>0</v>
      </c>
      <c r="Q350" s="185"/>
      <c r="R350" s="186">
        <f>SUM(R351:R391)</f>
        <v>0.14473324999999998</v>
      </c>
      <c r="S350" s="185"/>
      <c r="T350" s="187">
        <f>SUM(T351:T391)</f>
        <v>2.957245E-2</v>
      </c>
      <c r="AR350" s="188" t="s">
        <v>88</v>
      </c>
      <c r="AT350" s="189" t="s">
        <v>78</v>
      </c>
      <c r="AU350" s="189" t="s">
        <v>86</v>
      </c>
      <c r="AY350" s="188" t="s">
        <v>149</v>
      </c>
      <c r="BK350" s="190">
        <f>SUM(BK351:BK391)</f>
        <v>0</v>
      </c>
    </row>
    <row r="351" spans="1:65" s="2" customFormat="1" ht="24.2" customHeight="1">
      <c r="A351" s="35"/>
      <c r="B351" s="36"/>
      <c r="C351" s="193" t="s">
        <v>501</v>
      </c>
      <c r="D351" s="193" t="s">
        <v>152</v>
      </c>
      <c r="E351" s="194" t="s">
        <v>502</v>
      </c>
      <c r="F351" s="195" t="s">
        <v>503</v>
      </c>
      <c r="G351" s="196" t="s">
        <v>186</v>
      </c>
      <c r="H351" s="197">
        <v>121.03700000000001</v>
      </c>
      <c r="I351" s="198"/>
      <c r="J351" s="199">
        <f>ROUND(I351*H351,2)</f>
        <v>0</v>
      </c>
      <c r="K351" s="200"/>
      <c r="L351" s="40"/>
      <c r="M351" s="201" t="s">
        <v>1</v>
      </c>
      <c r="N351" s="202" t="s">
        <v>44</v>
      </c>
      <c r="O351" s="72"/>
      <c r="P351" s="203">
        <f>O351*H351</f>
        <v>0</v>
      </c>
      <c r="Q351" s="203">
        <v>0</v>
      </c>
      <c r="R351" s="203">
        <f>Q351*H351</f>
        <v>0</v>
      </c>
      <c r="S351" s="203">
        <v>0</v>
      </c>
      <c r="T351" s="204">
        <f>S351*H351</f>
        <v>0</v>
      </c>
      <c r="U351" s="35"/>
      <c r="V351" s="35"/>
      <c r="W351" s="35"/>
      <c r="X351" s="35"/>
      <c r="Y351" s="35"/>
      <c r="Z351" s="35"/>
      <c r="AA351" s="35"/>
      <c r="AB351" s="35"/>
      <c r="AC351" s="35"/>
      <c r="AD351" s="35"/>
      <c r="AE351" s="35"/>
      <c r="AR351" s="205" t="s">
        <v>242</v>
      </c>
      <c r="AT351" s="205" t="s">
        <v>152</v>
      </c>
      <c r="AU351" s="205" t="s">
        <v>88</v>
      </c>
      <c r="AY351" s="18" t="s">
        <v>149</v>
      </c>
      <c r="BE351" s="206">
        <f>IF(N351="základní",J351,0)</f>
        <v>0</v>
      </c>
      <c r="BF351" s="206">
        <f>IF(N351="snížená",J351,0)</f>
        <v>0</v>
      </c>
      <c r="BG351" s="206">
        <f>IF(N351="zákl. přenesená",J351,0)</f>
        <v>0</v>
      </c>
      <c r="BH351" s="206">
        <f>IF(N351="sníž. přenesená",J351,0)</f>
        <v>0</v>
      </c>
      <c r="BI351" s="206">
        <f>IF(N351="nulová",J351,0)</f>
        <v>0</v>
      </c>
      <c r="BJ351" s="18" t="s">
        <v>86</v>
      </c>
      <c r="BK351" s="206">
        <f>ROUND(I351*H351,2)</f>
        <v>0</v>
      </c>
      <c r="BL351" s="18" t="s">
        <v>242</v>
      </c>
      <c r="BM351" s="205" t="s">
        <v>504</v>
      </c>
    </row>
    <row r="352" spans="1:65" s="13" customFormat="1" ht="11.25">
      <c r="B352" s="212"/>
      <c r="C352" s="213"/>
      <c r="D352" s="207" t="s">
        <v>159</v>
      </c>
      <c r="E352" s="214" t="s">
        <v>1</v>
      </c>
      <c r="F352" s="215" t="s">
        <v>160</v>
      </c>
      <c r="G352" s="213"/>
      <c r="H352" s="214" t="s">
        <v>1</v>
      </c>
      <c r="I352" s="216"/>
      <c r="J352" s="213"/>
      <c r="K352" s="213"/>
      <c r="L352" s="217"/>
      <c r="M352" s="218"/>
      <c r="N352" s="219"/>
      <c r="O352" s="219"/>
      <c r="P352" s="219"/>
      <c r="Q352" s="219"/>
      <c r="R352" s="219"/>
      <c r="S352" s="219"/>
      <c r="T352" s="220"/>
      <c r="AT352" s="221" t="s">
        <v>159</v>
      </c>
      <c r="AU352" s="221" t="s">
        <v>88</v>
      </c>
      <c r="AV352" s="13" t="s">
        <v>86</v>
      </c>
      <c r="AW352" s="13" t="s">
        <v>35</v>
      </c>
      <c r="AX352" s="13" t="s">
        <v>79</v>
      </c>
      <c r="AY352" s="221" t="s">
        <v>149</v>
      </c>
    </row>
    <row r="353" spans="2:51" s="13" customFormat="1" ht="11.25">
      <c r="B353" s="212"/>
      <c r="C353" s="213"/>
      <c r="D353" s="207" t="s">
        <v>159</v>
      </c>
      <c r="E353" s="214" t="s">
        <v>1</v>
      </c>
      <c r="F353" s="215" t="s">
        <v>505</v>
      </c>
      <c r="G353" s="213"/>
      <c r="H353" s="214" t="s">
        <v>1</v>
      </c>
      <c r="I353" s="216"/>
      <c r="J353" s="213"/>
      <c r="K353" s="213"/>
      <c r="L353" s="217"/>
      <c r="M353" s="218"/>
      <c r="N353" s="219"/>
      <c r="O353" s="219"/>
      <c r="P353" s="219"/>
      <c r="Q353" s="219"/>
      <c r="R353" s="219"/>
      <c r="S353" s="219"/>
      <c r="T353" s="220"/>
      <c r="AT353" s="221" t="s">
        <v>159</v>
      </c>
      <c r="AU353" s="221" t="s">
        <v>88</v>
      </c>
      <c r="AV353" s="13" t="s">
        <v>86</v>
      </c>
      <c r="AW353" s="13" t="s">
        <v>35</v>
      </c>
      <c r="AX353" s="13" t="s">
        <v>79</v>
      </c>
      <c r="AY353" s="221" t="s">
        <v>149</v>
      </c>
    </row>
    <row r="354" spans="2:51" s="14" customFormat="1" ht="11.25">
      <c r="B354" s="222"/>
      <c r="C354" s="223"/>
      <c r="D354" s="207" t="s">
        <v>159</v>
      </c>
      <c r="E354" s="224" t="s">
        <v>1</v>
      </c>
      <c r="F354" s="225" t="s">
        <v>506</v>
      </c>
      <c r="G354" s="223"/>
      <c r="H354" s="226">
        <v>34.255000000000003</v>
      </c>
      <c r="I354" s="227"/>
      <c r="J354" s="223"/>
      <c r="K354" s="223"/>
      <c r="L354" s="228"/>
      <c r="M354" s="229"/>
      <c r="N354" s="230"/>
      <c r="O354" s="230"/>
      <c r="P354" s="230"/>
      <c r="Q354" s="230"/>
      <c r="R354" s="230"/>
      <c r="S354" s="230"/>
      <c r="T354" s="231"/>
      <c r="AT354" s="232" t="s">
        <v>159</v>
      </c>
      <c r="AU354" s="232" t="s">
        <v>88</v>
      </c>
      <c r="AV354" s="14" t="s">
        <v>88</v>
      </c>
      <c r="AW354" s="14" t="s">
        <v>35</v>
      </c>
      <c r="AX354" s="14" t="s">
        <v>79</v>
      </c>
      <c r="AY354" s="232" t="s">
        <v>149</v>
      </c>
    </row>
    <row r="355" spans="2:51" s="14" customFormat="1" ht="11.25">
      <c r="B355" s="222"/>
      <c r="C355" s="223"/>
      <c r="D355" s="207" t="s">
        <v>159</v>
      </c>
      <c r="E355" s="224" t="s">
        <v>1</v>
      </c>
      <c r="F355" s="225" t="s">
        <v>507</v>
      </c>
      <c r="G355" s="223"/>
      <c r="H355" s="226">
        <v>6.1</v>
      </c>
      <c r="I355" s="227"/>
      <c r="J355" s="223"/>
      <c r="K355" s="223"/>
      <c r="L355" s="228"/>
      <c r="M355" s="229"/>
      <c r="N355" s="230"/>
      <c r="O355" s="230"/>
      <c r="P355" s="230"/>
      <c r="Q355" s="230"/>
      <c r="R355" s="230"/>
      <c r="S355" s="230"/>
      <c r="T355" s="231"/>
      <c r="AT355" s="232" t="s">
        <v>159</v>
      </c>
      <c r="AU355" s="232" t="s">
        <v>88</v>
      </c>
      <c r="AV355" s="14" t="s">
        <v>88</v>
      </c>
      <c r="AW355" s="14" t="s">
        <v>35</v>
      </c>
      <c r="AX355" s="14" t="s">
        <v>79</v>
      </c>
      <c r="AY355" s="232" t="s">
        <v>149</v>
      </c>
    </row>
    <row r="356" spans="2:51" s="14" customFormat="1" ht="11.25">
      <c r="B356" s="222"/>
      <c r="C356" s="223"/>
      <c r="D356" s="207" t="s">
        <v>159</v>
      </c>
      <c r="E356" s="224" t="s">
        <v>1</v>
      </c>
      <c r="F356" s="225" t="s">
        <v>508</v>
      </c>
      <c r="G356" s="223"/>
      <c r="H356" s="226">
        <v>-7.0919999999999996</v>
      </c>
      <c r="I356" s="227"/>
      <c r="J356" s="223"/>
      <c r="K356" s="223"/>
      <c r="L356" s="228"/>
      <c r="M356" s="229"/>
      <c r="N356" s="230"/>
      <c r="O356" s="230"/>
      <c r="P356" s="230"/>
      <c r="Q356" s="230"/>
      <c r="R356" s="230"/>
      <c r="S356" s="230"/>
      <c r="T356" s="231"/>
      <c r="AT356" s="232" t="s">
        <v>159</v>
      </c>
      <c r="AU356" s="232" t="s">
        <v>88</v>
      </c>
      <c r="AV356" s="14" t="s">
        <v>88</v>
      </c>
      <c r="AW356" s="14" t="s">
        <v>35</v>
      </c>
      <c r="AX356" s="14" t="s">
        <v>79</v>
      </c>
      <c r="AY356" s="232" t="s">
        <v>149</v>
      </c>
    </row>
    <row r="357" spans="2:51" s="16" customFormat="1" ht="11.25">
      <c r="B357" s="244"/>
      <c r="C357" s="245"/>
      <c r="D357" s="207" t="s">
        <v>159</v>
      </c>
      <c r="E357" s="246" t="s">
        <v>1</v>
      </c>
      <c r="F357" s="247" t="s">
        <v>200</v>
      </c>
      <c r="G357" s="245"/>
      <c r="H357" s="248">
        <v>33.262999999999998</v>
      </c>
      <c r="I357" s="249"/>
      <c r="J357" s="245"/>
      <c r="K357" s="245"/>
      <c r="L357" s="250"/>
      <c r="M357" s="251"/>
      <c r="N357" s="252"/>
      <c r="O357" s="252"/>
      <c r="P357" s="252"/>
      <c r="Q357" s="252"/>
      <c r="R357" s="252"/>
      <c r="S357" s="252"/>
      <c r="T357" s="253"/>
      <c r="AT357" s="254" t="s">
        <v>159</v>
      </c>
      <c r="AU357" s="254" t="s">
        <v>88</v>
      </c>
      <c r="AV357" s="16" t="s">
        <v>171</v>
      </c>
      <c r="AW357" s="16" t="s">
        <v>35</v>
      </c>
      <c r="AX357" s="16" t="s">
        <v>79</v>
      </c>
      <c r="AY357" s="254" t="s">
        <v>149</v>
      </c>
    </row>
    <row r="358" spans="2:51" s="13" customFormat="1" ht="11.25">
      <c r="B358" s="212"/>
      <c r="C358" s="213"/>
      <c r="D358" s="207" t="s">
        <v>159</v>
      </c>
      <c r="E358" s="214" t="s">
        <v>1</v>
      </c>
      <c r="F358" s="215" t="s">
        <v>509</v>
      </c>
      <c r="G358" s="213"/>
      <c r="H358" s="214" t="s">
        <v>1</v>
      </c>
      <c r="I358" s="216"/>
      <c r="J358" s="213"/>
      <c r="K358" s="213"/>
      <c r="L358" s="217"/>
      <c r="M358" s="218"/>
      <c r="N358" s="219"/>
      <c r="O358" s="219"/>
      <c r="P358" s="219"/>
      <c r="Q358" s="219"/>
      <c r="R358" s="219"/>
      <c r="S358" s="219"/>
      <c r="T358" s="220"/>
      <c r="AT358" s="221" t="s">
        <v>159</v>
      </c>
      <c r="AU358" s="221" t="s">
        <v>88</v>
      </c>
      <c r="AV358" s="13" t="s">
        <v>86</v>
      </c>
      <c r="AW358" s="13" t="s">
        <v>35</v>
      </c>
      <c r="AX358" s="13" t="s">
        <v>79</v>
      </c>
      <c r="AY358" s="221" t="s">
        <v>149</v>
      </c>
    </row>
    <row r="359" spans="2:51" s="14" customFormat="1" ht="11.25">
      <c r="B359" s="222"/>
      <c r="C359" s="223"/>
      <c r="D359" s="207" t="s">
        <v>159</v>
      </c>
      <c r="E359" s="224" t="s">
        <v>1</v>
      </c>
      <c r="F359" s="225" t="s">
        <v>510</v>
      </c>
      <c r="G359" s="223"/>
      <c r="H359" s="226">
        <v>13.6</v>
      </c>
      <c r="I359" s="227"/>
      <c r="J359" s="223"/>
      <c r="K359" s="223"/>
      <c r="L359" s="228"/>
      <c r="M359" s="229"/>
      <c r="N359" s="230"/>
      <c r="O359" s="230"/>
      <c r="P359" s="230"/>
      <c r="Q359" s="230"/>
      <c r="R359" s="230"/>
      <c r="S359" s="230"/>
      <c r="T359" s="231"/>
      <c r="AT359" s="232" t="s">
        <v>159</v>
      </c>
      <c r="AU359" s="232" t="s">
        <v>88</v>
      </c>
      <c r="AV359" s="14" t="s">
        <v>88</v>
      </c>
      <c r="AW359" s="14" t="s">
        <v>35</v>
      </c>
      <c r="AX359" s="14" t="s">
        <v>79</v>
      </c>
      <c r="AY359" s="232" t="s">
        <v>149</v>
      </c>
    </row>
    <row r="360" spans="2:51" s="14" customFormat="1" ht="11.25">
      <c r="B360" s="222"/>
      <c r="C360" s="223"/>
      <c r="D360" s="207" t="s">
        <v>159</v>
      </c>
      <c r="E360" s="224" t="s">
        <v>1</v>
      </c>
      <c r="F360" s="225" t="s">
        <v>511</v>
      </c>
      <c r="G360" s="223"/>
      <c r="H360" s="226">
        <v>2.0379999999999998</v>
      </c>
      <c r="I360" s="227"/>
      <c r="J360" s="223"/>
      <c r="K360" s="223"/>
      <c r="L360" s="228"/>
      <c r="M360" s="229"/>
      <c r="N360" s="230"/>
      <c r="O360" s="230"/>
      <c r="P360" s="230"/>
      <c r="Q360" s="230"/>
      <c r="R360" s="230"/>
      <c r="S360" s="230"/>
      <c r="T360" s="231"/>
      <c r="AT360" s="232" t="s">
        <v>159</v>
      </c>
      <c r="AU360" s="232" t="s">
        <v>88</v>
      </c>
      <c r="AV360" s="14" t="s">
        <v>88</v>
      </c>
      <c r="AW360" s="14" t="s">
        <v>35</v>
      </c>
      <c r="AX360" s="14" t="s">
        <v>79</v>
      </c>
      <c r="AY360" s="232" t="s">
        <v>149</v>
      </c>
    </row>
    <row r="361" spans="2:51" s="14" customFormat="1" ht="11.25">
      <c r="B361" s="222"/>
      <c r="C361" s="223"/>
      <c r="D361" s="207" t="s">
        <v>159</v>
      </c>
      <c r="E361" s="224" t="s">
        <v>1</v>
      </c>
      <c r="F361" s="225" t="s">
        <v>512</v>
      </c>
      <c r="G361" s="223"/>
      <c r="H361" s="226">
        <v>0.55400000000000005</v>
      </c>
      <c r="I361" s="227"/>
      <c r="J361" s="223"/>
      <c r="K361" s="223"/>
      <c r="L361" s="228"/>
      <c r="M361" s="229"/>
      <c r="N361" s="230"/>
      <c r="O361" s="230"/>
      <c r="P361" s="230"/>
      <c r="Q361" s="230"/>
      <c r="R361" s="230"/>
      <c r="S361" s="230"/>
      <c r="T361" s="231"/>
      <c r="AT361" s="232" t="s">
        <v>159</v>
      </c>
      <c r="AU361" s="232" t="s">
        <v>88</v>
      </c>
      <c r="AV361" s="14" t="s">
        <v>88</v>
      </c>
      <c r="AW361" s="14" t="s">
        <v>35</v>
      </c>
      <c r="AX361" s="14" t="s">
        <v>79</v>
      </c>
      <c r="AY361" s="232" t="s">
        <v>149</v>
      </c>
    </row>
    <row r="362" spans="2:51" s="14" customFormat="1" ht="11.25">
      <c r="B362" s="222"/>
      <c r="C362" s="223"/>
      <c r="D362" s="207" t="s">
        <v>159</v>
      </c>
      <c r="E362" s="224" t="s">
        <v>1</v>
      </c>
      <c r="F362" s="225" t="s">
        <v>513</v>
      </c>
      <c r="G362" s="223"/>
      <c r="H362" s="226">
        <v>2.34</v>
      </c>
      <c r="I362" s="227"/>
      <c r="J362" s="223"/>
      <c r="K362" s="223"/>
      <c r="L362" s="228"/>
      <c r="M362" s="229"/>
      <c r="N362" s="230"/>
      <c r="O362" s="230"/>
      <c r="P362" s="230"/>
      <c r="Q362" s="230"/>
      <c r="R362" s="230"/>
      <c r="S362" s="230"/>
      <c r="T362" s="231"/>
      <c r="AT362" s="232" t="s">
        <v>159</v>
      </c>
      <c r="AU362" s="232" t="s">
        <v>88</v>
      </c>
      <c r="AV362" s="14" t="s">
        <v>88</v>
      </c>
      <c r="AW362" s="14" t="s">
        <v>35</v>
      </c>
      <c r="AX362" s="14" t="s">
        <v>79</v>
      </c>
      <c r="AY362" s="232" t="s">
        <v>149</v>
      </c>
    </row>
    <row r="363" spans="2:51" s="16" customFormat="1" ht="11.25">
      <c r="B363" s="244"/>
      <c r="C363" s="245"/>
      <c r="D363" s="207" t="s">
        <v>159</v>
      </c>
      <c r="E363" s="246" t="s">
        <v>1</v>
      </c>
      <c r="F363" s="247" t="s">
        <v>200</v>
      </c>
      <c r="G363" s="245"/>
      <c r="H363" s="248">
        <v>18.532</v>
      </c>
      <c r="I363" s="249"/>
      <c r="J363" s="245"/>
      <c r="K363" s="245"/>
      <c r="L363" s="250"/>
      <c r="M363" s="251"/>
      <c r="N363" s="252"/>
      <c r="O363" s="252"/>
      <c r="P363" s="252"/>
      <c r="Q363" s="252"/>
      <c r="R363" s="252"/>
      <c r="S363" s="252"/>
      <c r="T363" s="253"/>
      <c r="AT363" s="254" t="s">
        <v>159</v>
      </c>
      <c r="AU363" s="254" t="s">
        <v>88</v>
      </c>
      <c r="AV363" s="16" t="s">
        <v>171</v>
      </c>
      <c r="AW363" s="16" t="s">
        <v>35</v>
      </c>
      <c r="AX363" s="16" t="s">
        <v>79</v>
      </c>
      <c r="AY363" s="254" t="s">
        <v>149</v>
      </c>
    </row>
    <row r="364" spans="2:51" s="13" customFormat="1" ht="11.25">
      <c r="B364" s="212"/>
      <c r="C364" s="213"/>
      <c r="D364" s="207" t="s">
        <v>159</v>
      </c>
      <c r="E364" s="214" t="s">
        <v>1</v>
      </c>
      <c r="F364" s="215" t="s">
        <v>514</v>
      </c>
      <c r="G364" s="213"/>
      <c r="H364" s="214" t="s">
        <v>1</v>
      </c>
      <c r="I364" s="216"/>
      <c r="J364" s="213"/>
      <c r="K364" s="213"/>
      <c r="L364" s="217"/>
      <c r="M364" s="218"/>
      <c r="N364" s="219"/>
      <c r="O364" s="219"/>
      <c r="P364" s="219"/>
      <c r="Q364" s="219"/>
      <c r="R364" s="219"/>
      <c r="S364" s="219"/>
      <c r="T364" s="220"/>
      <c r="AT364" s="221" t="s">
        <v>159</v>
      </c>
      <c r="AU364" s="221" t="s">
        <v>88</v>
      </c>
      <c r="AV364" s="13" t="s">
        <v>86</v>
      </c>
      <c r="AW364" s="13" t="s">
        <v>35</v>
      </c>
      <c r="AX364" s="13" t="s">
        <v>79</v>
      </c>
      <c r="AY364" s="221" t="s">
        <v>149</v>
      </c>
    </row>
    <row r="365" spans="2:51" s="14" customFormat="1" ht="11.25">
      <c r="B365" s="222"/>
      <c r="C365" s="223"/>
      <c r="D365" s="207" t="s">
        <v>159</v>
      </c>
      <c r="E365" s="224" t="s">
        <v>1</v>
      </c>
      <c r="F365" s="225" t="s">
        <v>515</v>
      </c>
      <c r="G365" s="223"/>
      <c r="H365" s="226">
        <v>60.402000000000001</v>
      </c>
      <c r="I365" s="227"/>
      <c r="J365" s="223"/>
      <c r="K365" s="223"/>
      <c r="L365" s="228"/>
      <c r="M365" s="229"/>
      <c r="N365" s="230"/>
      <c r="O365" s="230"/>
      <c r="P365" s="230"/>
      <c r="Q365" s="230"/>
      <c r="R365" s="230"/>
      <c r="S365" s="230"/>
      <c r="T365" s="231"/>
      <c r="AT365" s="232" t="s">
        <v>159</v>
      </c>
      <c r="AU365" s="232" t="s">
        <v>88</v>
      </c>
      <c r="AV365" s="14" t="s">
        <v>88</v>
      </c>
      <c r="AW365" s="14" t="s">
        <v>35</v>
      </c>
      <c r="AX365" s="14" t="s">
        <v>79</v>
      </c>
      <c r="AY365" s="232" t="s">
        <v>149</v>
      </c>
    </row>
    <row r="366" spans="2:51" s="14" customFormat="1" ht="11.25">
      <c r="B366" s="222"/>
      <c r="C366" s="223"/>
      <c r="D366" s="207" t="s">
        <v>159</v>
      </c>
      <c r="E366" s="224" t="s">
        <v>1</v>
      </c>
      <c r="F366" s="225" t="s">
        <v>516</v>
      </c>
      <c r="G366" s="223"/>
      <c r="H366" s="226">
        <v>17.5</v>
      </c>
      <c r="I366" s="227"/>
      <c r="J366" s="223"/>
      <c r="K366" s="223"/>
      <c r="L366" s="228"/>
      <c r="M366" s="229"/>
      <c r="N366" s="230"/>
      <c r="O366" s="230"/>
      <c r="P366" s="230"/>
      <c r="Q366" s="230"/>
      <c r="R366" s="230"/>
      <c r="S366" s="230"/>
      <c r="T366" s="231"/>
      <c r="AT366" s="232" t="s">
        <v>159</v>
      </c>
      <c r="AU366" s="232" t="s">
        <v>88</v>
      </c>
      <c r="AV366" s="14" t="s">
        <v>88</v>
      </c>
      <c r="AW366" s="14" t="s">
        <v>35</v>
      </c>
      <c r="AX366" s="14" t="s">
        <v>79</v>
      </c>
      <c r="AY366" s="232" t="s">
        <v>149</v>
      </c>
    </row>
    <row r="367" spans="2:51" s="14" customFormat="1" ht="33.75">
      <c r="B367" s="222"/>
      <c r="C367" s="223"/>
      <c r="D367" s="207" t="s">
        <v>159</v>
      </c>
      <c r="E367" s="224" t="s">
        <v>1</v>
      </c>
      <c r="F367" s="225" t="s">
        <v>517</v>
      </c>
      <c r="G367" s="223"/>
      <c r="H367" s="226">
        <v>-10.262</v>
      </c>
      <c r="I367" s="227"/>
      <c r="J367" s="223"/>
      <c r="K367" s="223"/>
      <c r="L367" s="228"/>
      <c r="M367" s="229"/>
      <c r="N367" s="230"/>
      <c r="O367" s="230"/>
      <c r="P367" s="230"/>
      <c r="Q367" s="230"/>
      <c r="R367" s="230"/>
      <c r="S367" s="230"/>
      <c r="T367" s="231"/>
      <c r="AT367" s="232" t="s">
        <v>159</v>
      </c>
      <c r="AU367" s="232" t="s">
        <v>88</v>
      </c>
      <c r="AV367" s="14" t="s">
        <v>88</v>
      </c>
      <c r="AW367" s="14" t="s">
        <v>35</v>
      </c>
      <c r="AX367" s="14" t="s">
        <v>79</v>
      </c>
      <c r="AY367" s="232" t="s">
        <v>149</v>
      </c>
    </row>
    <row r="368" spans="2:51" s="14" customFormat="1" ht="11.25">
      <c r="B368" s="222"/>
      <c r="C368" s="223"/>
      <c r="D368" s="207" t="s">
        <v>159</v>
      </c>
      <c r="E368" s="224" t="s">
        <v>1</v>
      </c>
      <c r="F368" s="225" t="s">
        <v>518</v>
      </c>
      <c r="G368" s="223"/>
      <c r="H368" s="226">
        <v>1.6020000000000001</v>
      </c>
      <c r="I368" s="227"/>
      <c r="J368" s="223"/>
      <c r="K368" s="223"/>
      <c r="L368" s="228"/>
      <c r="M368" s="229"/>
      <c r="N368" s="230"/>
      <c r="O368" s="230"/>
      <c r="P368" s="230"/>
      <c r="Q368" s="230"/>
      <c r="R368" s="230"/>
      <c r="S368" s="230"/>
      <c r="T368" s="231"/>
      <c r="AT368" s="232" t="s">
        <v>159</v>
      </c>
      <c r="AU368" s="232" t="s">
        <v>88</v>
      </c>
      <c r="AV368" s="14" t="s">
        <v>88</v>
      </c>
      <c r="AW368" s="14" t="s">
        <v>35</v>
      </c>
      <c r="AX368" s="14" t="s">
        <v>79</v>
      </c>
      <c r="AY368" s="232" t="s">
        <v>149</v>
      </c>
    </row>
    <row r="369" spans="1:65" s="16" customFormat="1" ht="11.25">
      <c r="B369" s="244"/>
      <c r="C369" s="245"/>
      <c r="D369" s="207" t="s">
        <v>159</v>
      </c>
      <c r="E369" s="246" t="s">
        <v>1</v>
      </c>
      <c r="F369" s="247" t="s">
        <v>200</v>
      </c>
      <c r="G369" s="245"/>
      <c r="H369" s="248">
        <v>69.242000000000004</v>
      </c>
      <c r="I369" s="249"/>
      <c r="J369" s="245"/>
      <c r="K369" s="245"/>
      <c r="L369" s="250"/>
      <c r="M369" s="251"/>
      <c r="N369" s="252"/>
      <c r="O369" s="252"/>
      <c r="P369" s="252"/>
      <c r="Q369" s="252"/>
      <c r="R369" s="252"/>
      <c r="S369" s="252"/>
      <c r="T369" s="253"/>
      <c r="AT369" s="254" t="s">
        <v>159</v>
      </c>
      <c r="AU369" s="254" t="s">
        <v>88</v>
      </c>
      <c r="AV369" s="16" t="s">
        <v>171</v>
      </c>
      <c r="AW369" s="16" t="s">
        <v>35</v>
      </c>
      <c r="AX369" s="16" t="s">
        <v>79</v>
      </c>
      <c r="AY369" s="254" t="s">
        <v>149</v>
      </c>
    </row>
    <row r="370" spans="1:65" s="15" customFormat="1" ht="11.25">
      <c r="B370" s="233"/>
      <c r="C370" s="234"/>
      <c r="D370" s="207" t="s">
        <v>159</v>
      </c>
      <c r="E370" s="235" t="s">
        <v>1</v>
      </c>
      <c r="F370" s="236" t="s">
        <v>163</v>
      </c>
      <c r="G370" s="234"/>
      <c r="H370" s="237">
        <v>121.03700000000001</v>
      </c>
      <c r="I370" s="238"/>
      <c r="J370" s="234"/>
      <c r="K370" s="234"/>
      <c r="L370" s="239"/>
      <c r="M370" s="240"/>
      <c r="N370" s="241"/>
      <c r="O370" s="241"/>
      <c r="P370" s="241"/>
      <c r="Q370" s="241"/>
      <c r="R370" s="241"/>
      <c r="S370" s="241"/>
      <c r="T370" s="242"/>
      <c r="AT370" s="243" t="s">
        <v>159</v>
      </c>
      <c r="AU370" s="243" t="s">
        <v>88</v>
      </c>
      <c r="AV370" s="15" t="s">
        <v>150</v>
      </c>
      <c r="AW370" s="15" t="s">
        <v>35</v>
      </c>
      <c r="AX370" s="15" t="s">
        <v>86</v>
      </c>
      <c r="AY370" s="243" t="s">
        <v>149</v>
      </c>
    </row>
    <row r="371" spans="1:65" s="2" customFormat="1" ht="16.5" customHeight="1">
      <c r="A371" s="35"/>
      <c r="B371" s="36"/>
      <c r="C371" s="193" t="s">
        <v>519</v>
      </c>
      <c r="D371" s="193" t="s">
        <v>152</v>
      </c>
      <c r="E371" s="194" t="s">
        <v>520</v>
      </c>
      <c r="F371" s="195" t="s">
        <v>521</v>
      </c>
      <c r="G371" s="196" t="s">
        <v>186</v>
      </c>
      <c r="H371" s="197">
        <v>95.394999999999996</v>
      </c>
      <c r="I371" s="198"/>
      <c r="J371" s="199">
        <f>ROUND(I371*H371,2)</f>
        <v>0</v>
      </c>
      <c r="K371" s="200"/>
      <c r="L371" s="40"/>
      <c r="M371" s="201" t="s">
        <v>1</v>
      </c>
      <c r="N371" s="202" t="s">
        <v>44</v>
      </c>
      <c r="O371" s="72"/>
      <c r="P371" s="203">
        <f>O371*H371</f>
        <v>0</v>
      </c>
      <c r="Q371" s="203">
        <v>1E-3</v>
      </c>
      <c r="R371" s="203">
        <f>Q371*H371</f>
        <v>9.5394999999999994E-2</v>
      </c>
      <c r="S371" s="203">
        <v>3.1E-4</v>
      </c>
      <c r="T371" s="204">
        <f>S371*H371</f>
        <v>2.957245E-2</v>
      </c>
      <c r="U371" s="35"/>
      <c r="V371" s="35"/>
      <c r="W371" s="35"/>
      <c r="X371" s="35"/>
      <c r="Y371" s="35"/>
      <c r="Z371" s="35"/>
      <c r="AA371" s="35"/>
      <c r="AB371" s="35"/>
      <c r="AC371" s="35"/>
      <c r="AD371" s="35"/>
      <c r="AE371" s="35"/>
      <c r="AR371" s="205" t="s">
        <v>242</v>
      </c>
      <c r="AT371" s="205" t="s">
        <v>152</v>
      </c>
      <c r="AU371" s="205" t="s">
        <v>88</v>
      </c>
      <c r="AY371" s="18" t="s">
        <v>149</v>
      </c>
      <c r="BE371" s="206">
        <f>IF(N371="základní",J371,0)</f>
        <v>0</v>
      </c>
      <c r="BF371" s="206">
        <f>IF(N371="snížená",J371,0)</f>
        <v>0</v>
      </c>
      <c r="BG371" s="206">
        <f>IF(N371="zákl. přenesená",J371,0)</f>
        <v>0</v>
      </c>
      <c r="BH371" s="206">
        <f>IF(N371="sníž. přenesená",J371,0)</f>
        <v>0</v>
      </c>
      <c r="BI371" s="206">
        <f>IF(N371="nulová",J371,0)</f>
        <v>0</v>
      </c>
      <c r="BJ371" s="18" t="s">
        <v>86</v>
      </c>
      <c r="BK371" s="206">
        <f>ROUND(I371*H371,2)</f>
        <v>0</v>
      </c>
      <c r="BL371" s="18" t="s">
        <v>242</v>
      </c>
      <c r="BM371" s="205" t="s">
        <v>522</v>
      </c>
    </row>
    <row r="372" spans="1:65" s="13" customFormat="1" ht="11.25">
      <c r="B372" s="212"/>
      <c r="C372" s="213"/>
      <c r="D372" s="207" t="s">
        <v>159</v>
      </c>
      <c r="E372" s="214" t="s">
        <v>1</v>
      </c>
      <c r="F372" s="215" t="s">
        <v>160</v>
      </c>
      <c r="G372" s="213"/>
      <c r="H372" s="214" t="s">
        <v>1</v>
      </c>
      <c r="I372" s="216"/>
      <c r="J372" s="213"/>
      <c r="K372" s="213"/>
      <c r="L372" s="217"/>
      <c r="M372" s="218"/>
      <c r="N372" s="219"/>
      <c r="O372" s="219"/>
      <c r="P372" s="219"/>
      <c r="Q372" s="219"/>
      <c r="R372" s="219"/>
      <c r="S372" s="219"/>
      <c r="T372" s="220"/>
      <c r="AT372" s="221" t="s">
        <v>159</v>
      </c>
      <c r="AU372" s="221" t="s">
        <v>88</v>
      </c>
      <c r="AV372" s="13" t="s">
        <v>86</v>
      </c>
      <c r="AW372" s="13" t="s">
        <v>35</v>
      </c>
      <c r="AX372" s="13" t="s">
        <v>79</v>
      </c>
      <c r="AY372" s="221" t="s">
        <v>149</v>
      </c>
    </row>
    <row r="373" spans="1:65" s="13" customFormat="1" ht="11.25">
      <c r="B373" s="212"/>
      <c r="C373" s="213"/>
      <c r="D373" s="207" t="s">
        <v>159</v>
      </c>
      <c r="E373" s="214" t="s">
        <v>1</v>
      </c>
      <c r="F373" s="215" t="s">
        <v>505</v>
      </c>
      <c r="G373" s="213"/>
      <c r="H373" s="214" t="s">
        <v>1</v>
      </c>
      <c r="I373" s="216"/>
      <c r="J373" s="213"/>
      <c r="K373" s="213"/>
      <c r="L373" s="217"/>
      <c r="M373" s="218"/>
      <c r="N373" s="219"/>
      <c r="O373" s="219"/>
      <c r="P373" s="219"/>
      <c r="Q373" s="219"/>
      <c r="R373" s="219"/>
      <c r="S373" s="219"/>
      <c r="T373" s="220"/>
      <c r="AT373" s="221" t="s">
        <v>159</v>
      </c>
      <c r="AU373" s="221" t="s">
        <v>88</v>
      </c>
      <c r="AV373" s="13" t="s">
        <v>86</v>
      </c>
      <c r="AW373" s="13" t="s">
        <v>35</v>
      </c>
      <c r="AX373" s="13" t="s">
        <v>79</v>
      </c>
      <c r="AY373" s="221" t="s">
        <v>149</v>
      </c>
    </row>
    <row r="374" spans="1:65" s="14" customFormat="1" ht="11.25">
      <c r="B374" s="222"/>
      <c r="C374" s="223"/>
      <c r="D374" s="207" t="s">
        <v>159</v>
      </c>
      <c r="E374" s="224" t="s">
        <v>1</v>
      </c>
      <c r="F374" s="225" t="s">
        <v>506</v>
      </c>
      <c r="G374" s="223"/>
      <c r="H374" s="226">
        <v>34.255000000000003</v>
      </c>
      <c r="I374" s="227"/>
      <c r="J374" s="223"/>
      <c r="K374" s="223"/>
      <c r="L374" s="228"/>
      <c r="M374" s="229"/>
      <c r="N374" s="230"/>
      <c r="O374" s="230"/>
      <c r="P374" s="230"/>
      <c r="Q374" s="230"/>
      <c r="R374" s="230"/>
      <c r="S374" s="230"/>
      <c r="T374" s="231"/>
      <c r="AT374" s="232" t="s">
        <v>159</v>
      </c>
      <c r="AU374" s="232" t="s">
        <v>88</v>
      </c>
      <c r="AV374" s="14" t="s">
        <v>88</v>
      </c>
      <c r="AW374" s="14" t="s">
        <v>35</v>
      </c>
      <c r="AX374" s="14" t="s">
        <v>79</v>
      </c>
      <c r="AY374" s="232" t="s">
        <v>149</v>
      </c>
    </row>
    <row r="375" spans="1:65" s="14" customFormat="1" ht="11.25">
      <c r="B375" s="222"/>
      <c r="C375" s="223"/>
      <c r="D375" s="207" t="s">
        <v>159</v>
      </c>
      <c r="E375" s="224" t="s">
        <v>1</v>
      </c>
      <c r="F375" s="225" t="s">
        <v>507</v>
      </c>
      <c r="G375" s="223"/>
      <c r="H375" s="226">
        <v>6.1</v>
      </c>
      <c r="I375" s="227"/>
      <c r="J375" s="223"/>
      <c r="K375" s="223"/>
      <c r="L375" s="228"/>
      <c r="M375" s="229"/>
      <c r="N375" s="230"/>
      <c r="O375" s="230"/>
      <c r="P375" s="230"/>
      <c r="Q375" s="230"/>
      <c r="R375" s="230"/>
      <c r="S375" s="230"/>
      <c r="T375" s="231"/>
      <c r="AT375" s="232" t="s">
        <v>159</v>
      </c>
      <c r="AU375" s="232" t="s">
        <v>88</v>
      </c>
      <c r="AV375" s="14" t="s">
        <v>88</v>
      </c>
      <c r="AW375" s="14" t="s">
        <v>35</v>
      </c>
      <c r="AX375" s="14" t="s">
        <v>79</v>
      </c>
      <c r="AY375" s="232" t="s">
        <v>149</v>
      </c>
    </row>
    <row r="376" spans="1:65" s="14" customFormat="1" ht="11.25">
      <c r="B376" s="222"/>
      <c r="C376" s="223"/>
      <c r="D376" s="207" t="s">
        <v>159</v>
      </c>
      <c r="E376" s="224" t="s">
        <v>1</v>
      </c>
      <c r="F376" s="225" t="s">
        <v>508</v>
      </c>
      <c r="G376" s="223"/>
      <c r="H376" s="226">
        <v>-7.0919999999999996</v>
      </c>
      <c r="I376" s="227"/>
      <c r="J376" s="223"/>
      <c r="K376" s="223"/>
      <c r="L376" s="228"/>
      <c r="M376" s="229"/>
      <c r="N376" s="230"/>
      <c r="O376" s="230"/>
      <c r="P376" s="230"/>
      <c r="Q376" s="230"/>
      <c r="R376" s="230"/>
      <c r="S376" s="230"/>
      <c r="T376" s="231"/>
      <c r="AT376" s="232" t="s">
        <v>159</v>
      </c>
      <c r="AU376" s="232" t="s">
        <v>88</v>
      </c>
      <c r="AV376" s="14" t="s">
        <v>88</v>
      </c>
      <c r="AW376" s="14" t="s">
        <v>35</v>
      </c>
      <c r="AX376" s="14" t="s">
        <v>79</v>
      </c>
      <c r="AY376" s="232" t="s">
        <v>149</v>
      </c>
    </row>
    <row r="377" spans="1:65" s="16" customFormat="1" ht="11.25">
      <c r="B377" s="244"/>
      <c r="C377" s="245"/>
      <c r="D377" s="207" t="s">
        <v>159</v>
      </c>
      <c r="E377" s="246" t="s">
        <v>1</v>
      </c>
      <c r="F377" s="247" t="s">
        <v>200</v>
      </c>
      <c r="G377" s="245"/>
      <c r="H377" s="248">
        <v>33.262999999999998</v>
      </c>
      <c r="I377" s="249"/>
      <c r="J377" s="245"/>
      <c r="K377" s="245"/>
      <c r="L377" s="250"/>
      <c r="M377" s="251"/>
      <c r="N377" s="252"/>
      <c r="O377" s="252"/>
      <c r="P377" s="252"/>
      <c r="Q377" s="252"/>
      <c r="R377" s="252"/>
      <c r="S377" s="252"/>
      <c r="T377" s="253"/>
      <c r="AT377" s="254" t="s">
        <v>159</v>
      </c>
      <c r="AU377" s="254" t="s">
        <v>88</v>
      </c>
      <c r="AV377" s="16" t="s">
        <v>171</v>
      </c>
      <c r="AW377" s="16" t="s">
        <v>35</v>
      </c>
      <c r="AX377" s="16" t="s">
        <v>79</v>
      </c>
      <c r="AY377" s="254" t="s">
        <v>149</v>
      </c>
    </row>
    <row r="378" spans="1:65" s="13" customFormat="1" ht="11.25">
      <c r="B378" s="212"/>
      <c r="C378" s="213"/>
      <c r="D378" s="207" t="s">
        <v>159</v>
      </c>
      <c r="E378" s="214" t="s">
        <v>1</v>
      </c>
      <c r="F378" s="215" t="s">
        <v>509</v>
      </c>
      <c r="G378" s="213"/>
      <c r="H378" s="214" t="s">
        <v>1</v>
      </c>
      <c r="I378" s="216"/>
      <c r="J378" s="213"/>
      <c r="K378" s="213"/>
      <c r="L378" s="217"/>
      <c r="M378" s="218"/>
      <c r="N378" s="219"/>
      <c r="O378" s="219"/>
      <c r="P378" s="219"/>
      <c r="Q378" s="219"/>
      <c r="R378" s="219"/>
      <c r="S378" s="219"/>
      <c r="T378" s="220"/>
      <c r="AT378" s="221" t="s">
        <v>159</v>
      </c>
      <c r="AU378" s="221" t="s">
        <v>88</v>
      </c>
      <c r="AV378" s="13" t="s">
        <v>86</v>
      </c>
      <c r="AW378" s="13" t="s">
        <v>35</v>
      </c>
      <c r="AX378" s="13" t="s">
        <v>79</v>
      </c>
      <c r="AY378" s="221" t="s">
        <v>149</v>
      </c>
    </row>
    <row r="379" spans="1:65" s="14" customFormat="1" ht="11.25">
      <c r="B379" s="222"/>
      <c r="C379" s="223"/>
      <c r="D379" s="207" t="s">
        <v>159</v>
      </c>
      <c r="E379" s="224" t="s">
        <v>1</v>
      </c>
      <c r="F379" s="225" t="s">
        <v>513</v>
      </c>
      <c r="G379" s="223"/>
      <c r="H379" s="226">
        <v>2.34</v>
      </c>
      <c r="I379" s="227"/>
      <c r="J379" s="223"/>
      <c r="K379" s="223"/>
      <c r="L379" s="228"/>
      <c r="M379" s="229"/>
      <c r="N379" s="230"/>
      <c r="O379" s="230"/>
      <c r="P379" s="230"/>
      <c r="Q379" s="230"/>
      <c r="R379" s="230"/>
      <c r="S379" s="230"/>
      <c r="T379" s="231"/>
      <c r="AT379" s="232" t="s">
        <v>159</v>
      </c>
      <c r="AU379" s="232" t="s">
        <v>88</v>
      </c>
      <c r="AV379" s="14" t="s">
        <v>88</v>
      </c>
      <c r="AW379" s="14" t="s">
        <v>35</v>
      </c>
      <c r="AX379" s="14" t="s">
        <v>79</v>
      </c>
      <c r="AY379" s="232" t="s">
        <v>149</v>
      </c>
    </row>
    <row r="380" spans="1:65" s="16" customFormat="1" ht="11.25">
      <c r="B380" s="244"/>
      <c r="C380" s="245"/>
      <c r="D380" s="207" t="s">
        <v>159</v>
      </c>
      <c r="E380" s="246" t="s">
        <v>1</v>
      </c>
      <c r="F380" s="247" t="s">
        <v>200</v>
      </c>
      <c r="G380" s="245"/>
      <c r="H380" s="248">
        <v>2.34</v>
      </c>
      <c r="I380" s="249"/>
      <c r="J380" s="245"/>
      <c r="K380" s="245"/>
      <c r="L380" s="250"/>
      <c r="M380" s="251"/>
      <c r="N380" s="252"/>
      <c r="O380" s="252"/>
      <c r="P380" s="252"/>
      <c r="Q380" s="252"/>
      <c r="R380" s="252"/>
      <c r="S380" s="252"/>
      <c r="T380" s="253"/>
      <c r="AT380" s="254" t="s">
        <v>159</v>
      </c>
      <c r="AU380" s="254" t="s">
        <v>88</v>
      </c>
      <c r="AV380" s="16" t="s">
        <v>171</v>
      </c>
      <c r="AW380" s="16" t="s">
        <v>35</v>
      </c>
      <c r="AX380" s="16" t="s">
        <v>79</v>
      </c>
      <c r="AY380" s="254" t="s">
        <v>149</v>
      </c>
    </row>
    <row r="381" spans="1:65" s="13" customFormat="1" ht="11.25">
      <c r="B381" s="212"/>
      <c r="C381" s="213"/>
      <c r="D381" s="207" t="s">
        <v>159</v>
      </c>
      <c r="E381" s="214" t="s">
        <v>1</v>
      </c>
      <c r="F381" s="215" t="s">
        <v>514</v>
      </c>
      <c r="G381" s="213"/>
      <c r="H381" s="214" t="s">
        <v>1</v>
      </c>
      <c r="I381" s="216"/>
      <c r="J381" s="213"/>
      <c r="K381" s="213"/>
      <c r="L381" s="217"/>
      <c r="M381" s="218"/>
      <c r="N381" s="219"/>
      <c r="O381" s="219"/>
      <c r="P381" s="219"/>
      <c r="Q381" s="219"/>
      <c r="R381" s="219"/>
      <c r="S381" s="219"/>
      <c r="T381" s="220"/>
      <c r="AT381" s="221" t="s">
        <v>159</v>
      </c>
      <c r="AU381" s="221" t="s">
        <v>88</v>
      </c>
      <c r="AV381" s="13" t="s">
        <v>86</v>
      </c>
      <c r="AW381" s="13" t="s">
        <v>35</v>
      </c>
      <c r="AX381" s="13" t="s">
        <v>79</v>
      </c>
      <c r="AY381" s="221" t="s">
        <v>149</v>
      </c>
    </row>
    <row r="382" spans="1:65" s="14" customFormat="1" ht="11.25">
      <c r="B382" s="222"/>
      <c r="C382" s="223"/>
      <c r="D382" s="207" t="s">
        <v>159</v>
      </c>
      <c r="E382" s="224" t="s">
        <v>1</v>
      </c>
      <c r="F382" s="225" t="s">
        <v>515</v>
      </c>
      <c r="G382" s="223"/>
      <c r="H382" s="226">
        <v>60.402000000000001</v>
      </c>
      <c r="I382" s="227"/>
      <c r="J382" s="223"/>
      <c r="K382" s="223"/>
      <c r="L382" s="228"/>
      <c r="M382" s="229"/>
      <c r="N382" s="230"/>
      <c r="O382" s="230"/>
      <c r="P382" s="230"/>
      <c r="Q382" s="230"/>
      <c r="R382" s="230"/>
      <c r="S382" s="230"/>
      <c r="T382" s="231"/>
      <c r="AT382" s="232" t="s">
        <v>159</v>
      </c>
      <c r="AU382" s="232" t="s">
        <v>88</v>
      </c>
      <c r="AV382" s="14" t="s">
        <v>88</v>
      </c>
      <c r="AW382" s="14" t="s">
        <v>35</v>
      </c>
      <c r="AX382" s="14" t="s">
        <v>79</v>
      </c>
      <c r="AY382" s="232" t="s">
        <v>149</v>
      </c>
    </row>
    <row r="383" spans="1:65" s="14" customFormat="1" ht="11.25">
      <c r="B383" s="222"/>
      <c r="C383" s="223"/>
      <c r="D383" s="207" t="s">
        <v>159</v>
      </c>
      <c r="E383" s="224" t="s">
        <v>1</v>
      </c>
      <c r="F383" s="225" t="s">
        <v>523</v>
      </c>
      <c r="G383" s="223"/>
      <c r="H383" s="226">
        <v>8.0500000000000007</v>
      </c>
      <c r="I383" s="227"/>
      <c r="J383" s="223"/>
      <c r="K383" s="223"/>
      <c r="L383" s="228"/>
      <c r="M383" s="229"/>
      <c r="N383" s="230"/>
      <c r="O383" s="230"/>
      <c r="P383" s="230"/>
      <c r="Q383" s="230"/>
      <c r="R383" s="230"/>
      <c r="S383" s="230"/>
      <c r="T383" s="231"/>
      <c r="AT383" s="232" t="s">
        <v>159</v>
      </c>
      <c r="AU383" s="232" t="s">
        <v>88</v>
      </c>
      <c r="AV383" s="14" t="s">
        <v>88</v>
      </c>
      <c r="AW383" s="14" t="s">
        <v>35</v>
      </c>
      <c r="AX383" s="14" t="s">
        <v>79</v>
      </c>
      <c r="AY383" s="232" t="s">
        <v>149</v>
      </c>
    </row>
    <row r="384" spans="1:65" s="14" customFormat="1" ht="33.75">
      <c r="B384" s="222"/>
      <c r="C384" s="223"/>
      <c r="D384" s="207" t="s">
        <v>159</v>
      </c>
      <c r="E384" s="224" t="s">
        <v>1</v>
      </c>
      <c r="F384" s="225" t="s">
        <v>517</v>
      </c>
      <c r="G384" s="223"/>
      <c r="H384" s="226">
        <v>-10.262</v>
      </c>
      <c r="I384" s="227"/>
      <c r="J384" s="223"/>
      <c r="K384" s="223"/>
      <c r="L384" s="228"/>
      <c r="M384" s="229"/>
      <c r="N384" s="230"/>
      <c r="O384" s="230"/>
      <c r="P384" s="230"/>
      <c r="Q384" s="230"/>
      <c r="R384" s="230"/>
      <c r="S384" s="230"/>
      <c r="T384" s="231"/>
      <c r="AT384" s="232" t="s">
        <v>159</v>
      </c>
      <c r="AU384" s="232" t="s">
        <v>88</v>
      </c>
      <c r="AV384" s="14" t="s">
        <v>88</v>
      </c>
      <c r="AW384" s="14" t="s">
        <v>35</v>
      </c>
      <c r="AX384" s="14" t="s">
        <v>79</v>
      </c>
      <c r="AY384" s="232" t="s">
        <v>149</v>
      </c>
    </row>
    <row r="385" spans="1:65" s="14" customFormat="1" ht="11.25">
      <c r="B385" s="222"/>
      <c r="C385" s="223"/>
      <c r="D385" s="207" t="s">
        <v>159</v>
      </c>
      <c r="E385" s="224" t="s">
        <v>1</v>
      </c>
      <c r="F385" s="225" t="s">
        <v>518</v>
      </c>
      <c r="G385" s="223"/>
      <c r="H385" s="226">
        <v>1.6020000000000001</v>
      </c>
      <c r="I385" s="227"/>
      <c r="J385" s="223"/>
      <c r="K385" s="223"/>
      <c r="L385" s="228"/>
      <c r="M385" s="229"/>
      <c r="N385" s="230"/>
      <c r="O385" s="230"/>
      <c r="P385" s="230"/>
      <c r="Q385" s="230"/>
      <c r="R385" s="230"/>
      <c r="S385" s="230"/>
      <c r="T385" s="231"/>
      <c r="AT385" s="232" t="s">
        <v>159</v>
      </c>
      <c r="AU385" s="232" t="s">
        <v>88</v>
      </c>
      <c r="AV385" s="14" t="s">
        <v>88</v>
      </c>
      <c r="AW385" s="14" t="s">
        <v>35</v>
      </c>
      <c r="AX385" s="14" t="s">
        <v>79</v>
      </c>
      <c r="AY385" s="232" t="s">
        <v>149</v>
      </c>
    </row>
    <row r="386" spans="1:65" s="16" customFormat="1" ht="11.25">
      <c r="B386" s="244"/>
      <c r="C386" s="245"/>
      <c r="D386" s="207" t="s">
        <v>159</v>
      </c>
      <c r="E386" s="246" t="s">
        <v>1</v>
      </c>
      <c r="F386" s="247" t="s">
        <v>200</v>
      </c>
      <c r="G386" s="245"/>
      <c r="H386" s="248">
        <v>59.792000000000002</v>
      </c>
      <c r="I386" s="249"/>
      <c r="J386" s="245"/>
      <c r="K386" s="245"/>
      <c r="L386" s="250"/>
      <c r="M386" s="251"/>
      <c r="N386" s="252"/>
      <c r="O386" s="252"/>
      <c r="P386" s="252"/>
      <c r="Q386" s="252"/>
      <c r="R386" s="252"/>
      <c r="S386" s="252"/>
      <c r="T386" s="253"/>
      <c r="AT386" s="254" t="s">
        <v>159</v>
      </c>
      <c r="AU386" s="254" t="s">
        <v>88</v>
      </c>
      <c r="AV386" s="16" t="s">
        <v>171</v>
      </c>
      <c r="AW386" s="16" t="s">
        <v>35</v>
      </c>
      <c r="AX386" s="16" t="s">
        <v>79</v>
      </c>
      <c r="AY386" s="254" t="s">
        <v>149</v>
      </c>
    </row>
    <row r="387" spans="1:65" s="15" customFormat="1" ht="11.25">
      <c r="B387" s="233"/>
      <c r="C387" s="234"/>
      <c r="D387" s="207" t="s">
        <v>159</v>
      </c>
      <c r="E387" s="235" t="s">
        <v>1</v>
      </c>
      <c r="F387" s="236" t="s">
        <v>163</v>
      </c>
      <c r="G387" s="234"/>
      <c r="H387" s="237">
        <v>95.394999999999996</v>
      </c>
      <c r="I387" s="238"/>
      <c r="J387" s="234"/>
      <c r="K387" s="234"/>
      <c r="L387" s="239"/>
      <c r="M387" s="240"/>
      <c r="N387" s="241"/>
      <c r="O387" s="241"/>
      <c r="P387" s="241"/>
      <c r="Q387" s="241"/>
      <c r="R387" s="241"/>
      <c r="S387" s="241"/>
      <c r="T387" s="242"/>
      <c r="AT387" s="243" t="s">
        <v>159</v>
      </c>
      <c r="AU387" s="243" t="s">
        <v>88</v>
      </c>
      <c r="AV387" s="15" t="s">
        <v>150</v>
      </c>
      <c r="AW387" s="15" t="s">
        <v>35</v>
      </c>
      <c r="AX387" s="15" t="s">
        <v>86</v>
      </c>
      <c r="AY387" s="243" t="s">
        <v>149</v>
      </c>
    </row>
    <row r="388" spans="1:65" s="2" customFormat="1" ht="24.2" customHeight="1">
      <c r="A388" s="35"/>
      <c r="B388" s="36"/>
      <c r="C388" s="193" t="s">
        <v>524</v>
      </c>
      <c r="D388" s="193" t="s">
        <v>152</v>
      </c>
      <c r="E388" s="194" t="s">
        <v>525</v>
      </c>
      <c r="F388" s="195" t="s">
        <v>526</v>
      </c>
      <c r="G388" s="196" t="s">
        <v>186</v>
      </c>
      <c r="H388" s="197">
        <v>95.394999999999996</v>
      </c>
      <c r="I388" s="198"/>
      <c r="J388" s="199">
        <f>ROUND(I388*H388,2)</f>
        <v>0</v>
      </c>
      <c r="K388" s="200"/>
      <c r="L388" s="40"/>
      <c r="M388" s="201" t="s">
        <v>1</v>
      </c>
      <c r="N388" s="202" t="s">
        <v>44</v>
      </c>
      <c r="O388" s="72"/>
      <c r="P388" s="203">
        <f>O388*H388</f>
        <v>0</v>
      </c>
      <c r="Q388" s="203">
        <v>0</v>
      </c>
      <c r="R388" s="203">
        <f>Q388*H388</f>
        <v>0</v>
      </c>
      <c r="S388" s="203">
        <v>0</v>
      </c>
      <c r="T388" s="204">
        <f>S388*H388</f>
        <v>0</v>
      </c>
      <c r="U388" s="35"/>
      <c r="V388" s="35"/>
      <c r="W388" s="35"/>
      <c r="X388" s="35"/>
      <c r="Y388" s="35"/>
      <c r="Z388" s="35"/>
      <c r="AA388" s="35"/>
      <c r="AB388" s="35"/>
      <c r="AC388" s="35"/>
      <c r="AD388" s="35"/>
      <c r="AE388" s="35"/>
      <c r="AR388" s="205" t="s">
        <v>242</v>
      </c>
      <c r="AT388" s="205" t="s">
        <v>152</v>
      </c>
      <c r="AU388" s="205" t="s">
        <v>88</v>
      </c>
      <c r="AY388" s="18" t="s">
        <v>149</v>
      </c>
      <c r="BE388" s="206">
        <f>IF(N388="základní",J388,0)</f>
        <v>0</v>
      </c>
      <c r="BF388" s="206">
        <f>IF(N388="snížená",J388,0)</f>
        <v>0</v>
      </c>
      <c r="BG388" s="206">
        <f>IF(N388="zákl. přenesená",J388,0)</f>
        <v>0</v>
      </c>
      <c r="BH388" s="206">
        <f>IF(N388="sníž. přenesená",J388,0)</f>
        <v>0</v>
      </c>
      <c r="BI388" s="206">
        <f>IF(N388="nulová",J388,0)</f>
        <v>0</v>
      </c>
      <c r="BJ388" s="18" t="s">
        <v>86</v>
      </c>
      <c r="BK388" s="206">
        <f>ROUND(I388*H388,2)</f>
        <v>0</v>
      </c>
      <c r="BL388" s="18" t="s">
        <v>242</v>
      </c>
      <c r="BM388" s="205" t="s">
        <v>527</v>
      </c>
    </row>
    <row r="389" spans="1:65" s="2" customFormat="1" ht="24.2" customHeight="1">
      <c r="A389" s="35"/>
      <c r="B389" s="36"/>
      <c r="C389" s="193" t="s">
        <v>528</v>
      </c>
      <c r="D389" s="193" t="s">
        <v>152</v>
      </c>
      <c r="E389" s="194" t="s">
        <v>529</v>
      </c>
      <c r="F389" s="195" t="s">
        <v>530</v>
      </c>
      <c r="G389" s="196" t="s">
        <v>186</v>
      </c>
      <c r="H389" s="197">
        <v>95.394999999999996</v>
      </c>
      <c r="I389" s="198"/>
      <c r="J389" s="199">
        <f>ROUND(I389*H389,2)</f>
        <v>0</v>
      </c>
      <c r="K389" s="200"/>
      <c r="L389" s="40"/>
      <c r="M389" s="201" t="s">
        <v>1</v>
      </c>
      <c r="N389" s="202" t="s">
        <v>44</v>
      </c>
      <c r="O389" s="72"/>
      <c r="P389" s="203">
        <f>O389*H389</f>
        <v>0</v>
      </c>
      <c r="Q389" s="203">
        <v>2.0000000000000001E-4</v>
      </c>
      <c r="R389" s="203">
        <f>Q389*H389</f>
        <v>1.9078999999999999E-2</v>
      </c>
      <c r="S389" s="203">
        <v>0</v>
      </c>
      <c r="T389" s="204">
        <f>S389*H389</f>
        <v>0</v>
      </c>
      <c r="U389" s="35"/>
      <c r="V389" s="35"/>
      <c r="W389" s="35"/>
      <c r="X389" s="35"/>
      <c r="Y389" s="35"/>
      <c r="Z389" s="35"/>
      <c r="AA389" s="35"/>
      <c r="AB389" s="35"/>
      <c r="AC389" s="35"/>
      <c r="AD389" s="35"/>
      <c r="AE389" s="35"/>
      <c r="AR389" s="205" t="s">
        <v>242</v>
      </c>
      <c r="AT389" s="205" t="s">
        <v>152</v>
      </c>
      <c r="AU389" s="205" t="s">
        <v>88</v>
      </c>
      <c r="AY389" s="18" t="s">
        <v>149</v>
      </c>
      <c r="BE389" s="206">
        <f>IF(N389="základní",J389,0)</f>
        <v>0</v>
      </c>
      <c r="BF389" s="206">
        <f>IF(N389="snížená",J389,0)</f>
        <v>0</v>
      </c>
      <c r="BG389" s="206">
        <f>IF(N389="zákl. přenesená",J389,0)</f>
        <v>0</v>
      </c>
      <c r="BH389" s="206">
        <f>IF(N389="sníž. přenesená",J389,0)</f>
        <v>0</v>
      </c>
      <c r="BI389" s="206">
        <f>IF(N389="nulová",J389,0)</f>
        <v>0</v>
      </c>
      <c r="BJ389" s="18" t="s">
        <v>86</v>
      </c>
      <c r="BK389" s="206">
        <f>ROUND(I389*H389,2)</f>
        <v>0</v>
      </c>
      <c r="BL389" s="18" t="s">
        <v>242</v>
      </c>
      <c r="BM389" s="205" t="s">
        <v>531</v>
      </c>
    </row>
    <row r="390" spans="1:65" s="2" customFormat="1" ht="24.2" customHeight="1">
      <c r="A390" s="35"/>
      <c r="B390" s="36"/>
      <c r="C390" s="193" t="s">
        <v>532</v>
      </c>
      <c r="D390" s="193" t="s">
        <v>152</v>
      </c>
      <c r="E390" s="194" t="s">
        <v>533</v>
      </c>
      <c r="F390" s="195" t="s">
        <v>534</v>
      </c>
      <c r="G390" s="196" t="s">
        <v>186</v>
      </c>
      <c r="H390" s="197">
        <v>121.03700000000001</v>
      </c>
      <c r="I390" s="198"/>
      <c r="J390" s="199">
        <f>ROUND(I390*H390,2)</f>
        <v>0</v>
      </c>
      <c r="K390" s="200"/>
      <c r="L390" s="40"/>
      <c r="M390" s="201" t="s">
        <v>1</v>
      </c>
      <c r="N390" s="202" t="s">
        <v>44</v>
      </c>
      <c r="O390" s="72"/>
      <c r="P390" s="203">
        <f>O390*H390</f>
        <v>0</v>
      </c>
      <c r="Q390" s="203">
        <v>2.5000000000000001E-4</v>
      </c>
      <c r="R390" s="203">
        <f>Q390*H390</f>
        <v>3.0259250000000001E-2</v>
      </c>
      <c r="S390" s="203">
        <v>0</v>
      </c>
      <c r="T390" s="204">
        <f>S390*H390</f>
        <v>0</v>
      </c>
      <c r="U390" s="35"/>
      <c r="V390" s="35"/>
      <c r="W390" s="35"/>
      <c r="X390" s="35"/>
      <c r="Y390" s="35"/>
      <c r="Z390" s="35"/>
      <c r="AA390" s="35"/>
      <c r="AB390" s="35"/>
      <c r="AC390" s="35"/>
      <c r="AD390" s="35"/>
      <c r="AE390" s="35"/>
      <c r="AR390" s="205" t="s">
        <v>242</v>
      </c>
      <c r="AT390" s="205" t="s">
        <v>152</v>
      </c>
      <c r="AU390" s="205" t="s">
        <v>88</v>
      </c>
      <c r="AY390" s="18" t="s">
        <v>149</v>
      </c>
      <c r="BE390" s="206">
        <f>IF(N390="základní",J390,0)</f>
        <v>0</v>
      </c>
      <c r="BF390" s="206">
        <f>IF(N390="snížená",J390,0)</f>
        <v>0</v>
      </c>
      <c r="BG390" s="206">
        <f>IF(N390="zákl. přenesená",J390,0)</f>
        <v>0</v>
      </c>
      <c r="BH390" s="206">
        <f>IF(N390="sníž. přenesená",J390,0)</f>
        <v>0</v>
      </c>
      <c r="BI390" s="206">
        <f>IF(N390="nulová",J390,0)</f>
        <v>0</v>
      </c>
      <c r="BJ390" s="18" t="s">
        <v>86</v>
      </c>
      <c r="BK390" s="206">
        <f>ROUND(I390*H390,2)</f>
        <v>0</v>
      </c>
      <c r="BL390" s="18" t="s">
        <v>242</v>
      </c>
      <c r="BM390" s="205" t="s">
        <v>535</v>
      </c>
    </row>
    <row r="391" spans="1:65" s="2" customFormat="1" ht="39">
      <c r="A391" s="35"/>
      <c r="B391" s="36"/>
      <c r="C391" s="37"/>
      <c r="D391" s="207" t="s">
        <v>157</v>
      </c>
      <c r="E391" s="37"/>
      <c r="F391" s="208" t="s">
        <v>536</v>
      </c>
      <c r="G391" s="37"/>
      <c r="H391" s="37"/>
      <c r="I391" s="209"/>
      <c r="J391" s="37"/>
      <c r="K391" s="37"/>
      <c r="L391" s="40"/>
      <c r="M391" s="267"/>
      <c r="N391" s="268"/>
      <c r="O391" s="269"/>
      <c r="P391" s="269"/>
      <c r="Q391" s="269"/>
      <c r="R391" s="269"/>
      <c r="S391" s="269"/>
      <c r="T391" s="270"/>
      <c r="U391" s="35"/>
      <c r="V391" s="35"/>
      <c r="W391" s="35"/>
      <c r="X391" s="35"/>
      <c r="Y391" s="35"/>
      <c r="Z391" s="35"/>
      <c r="AA391" s="35"/>
      <c r="AB391" s="35"/>
      <c r="AC391" s="35"/>
      <c r="AD391" s="35"/>
      <c r="AE391" s="35"/>
      <c r="AT391" s="18" t="s">
        <v>157</v>
      </c>
      <c r="AU391" s="18" t="s">
        <v>88</v>
      </c>
    </row>
    <row r="392" spans="1:65" s="2" customFormat="1" ht="6.95" customHeight="1">
      <c r="A392" s="35"/>
      <c r="B392" s="55"/>
      <c r="C392" s="56"/>
      <c r="D392" s="56"/>
      <c r="E392" s="56"/>
      <c r="F392" s="56"/>
      <c r="G392" s="56"/>
      <c r="H392" s="56"/>
      <c r="I392" s="56"/>
      <c r="J392" s="56"/>
      <c r="K392" s="56"/>
      <c r="L392" s="40"/>
      <c r="M392" s="35"/>
      <c r="O392" s="35"/>
      <c r="P392" s="35"/>
      <c r="Q392" s="35"/>
      <c r="R392" s="35"/>
      <c r="S392" s="35"/>
      <c r="T392" s="35"/>
      <c r="U392" s="35"/>
      <c r="V392" s="35"/>
      <c r="W392" s="35"/>
      <c r="X392" s="35"/>
      <c r="Y392" s="35"/>
      <c r="Z392" s="35"/>
      <c r="AA392" s="35"/>
      <c r="AB392" s="35"/>
      <c r="AC392" s="35"/>
      <c r="AD392" s="35"/>
      <c r="AE392" s="35"/>
    </row>
  </sheetData>
  <sheetProtection algorithmName="SHA-512" hashValue="iwkdadVGJ3LBTRRi0yxbA9hqqswYYoD81ugEVvneVZUYpLeU/YlII6V1UiDjFaxjFziUOeeOG/PDMp5O7QZtdA==" saltValue="vNvc8VDc257K/r5fr0195Fd4qvLQSYjFAkEqoOtSD55kvr/RyRUBmRSbUenXu36JKdKz2PfVzVLPf+6oq3gX/A==" spinCount="100000" sheet="1" objects="1" scenarios="1" formatColumns="0" formatRows="0" autoFilter="0"/>
  <autoFilter ref="C134:K391"/>
  <mergeCells count="12">
    <mergeCell ref="E127:H127"/>
    <mergeCell ref="L2:V2"/>
    <mergeCell ref="E85:H85"/>
    <mergeCell ref="E87:H87"/>
    <mergeCell ref="E89:H89"/>
    <mergeCell ref="E123:H123"/>
    <mergeCell ref="E125:H12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6"/>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21"/>
      <c r="M2" s="321"/>
      <c r="N2" s="321"/>
      <c r="O2" s="321"/>
      <c r="P2" s="321"/>
      <c r="Q2" s="321"/>
      <c r="R2" s="321"/>
      <c r="S2" s="321"/>
      <c r="T2" s="321"/>
      <c r="U2" s="321"/>
      <c r="V2" s="321"/>
      <c r="AT2" s="18" t="s">
        <v>96</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109</v>
      </c>
      <c r="L4" s="21"/>
      <c r="M4" s="119" t="s">
        <v>10</v>
      </c>
      <c r="AT4" s="18" t="s">
        <v>4</v>
      </c>
    </row>
    <row r="5" spans="1:46" s="1" customFormat="1" ht="6.95" customHeight="1">
      <c r="B5" s="21"/>
      <c r="L5" s="21"/>
    </row>
    <row r="6" spans="1:46" s="1" customFormat="1" ht="12" customHeight="1">
      <c r="B6" s="21"/>
      <c r="D6" s="120" t="s">
        <v>16</v>
      </c>
      <c r="L6" s="21"/>
    </row>
    <row r="7" spans="1:46" s="1" customFormat="1" ht="26.25" customHeight="1">
      <c r="B7" s="21"/>
      <c r="E7" s="322" t="str">
        <f>'Rekapitulace stavby'!K6</f>
        <v>Stavební úpravy pro obměnu skiaskopicko - skiagrafického RTG systému</v>
      </c>
      <c r="F7" s="323"/>
      <c r="G7" s="323"/>
      <c r="H7" s="323"/>
      <c r="L7" s="21"/>
    </row>
    <row r="8" spans="1:46" s="1" customFormat="1" ht="12" customHeight="1">
      <c r="B8" s="21"/>
      <c r="D8" s="120" t="s">
        <v>110</v>
      </c>
      <c r="L8" s="21"/>
    </row>
    <row r="9" spans="1:46" s="2" customFormat="1" ht="16.5" customHeight="1">
      <c r="A9" s="35"/>
      <c r="B9" s="40"/>
      <c r="C9" s="35"/>
      <c r="D9" s="35"/>
      <c r="E9" s="322" t="s">
        <v>111</v>
      </c>
      <c r="F9" s="324"/>
      <c r="G9" s="324"/>
      <c r="H9" s="324"/>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112</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25" t="s">
        <v>537</v>
      </c>
      <c r="F11" s="324"/>
      <c r="G11" s="324"/>
      <c r="H11" s="324"/>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30. 11. 2022</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6" t="str">
        <f>'Rekapitulace stavby'!E14</f>
        <v>Vyplň údaj</v>
      </c>
      <c r="F20" s="327"/>
      <c r="G20" s="327"/>
      <c r="H20" s="327"/>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34</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36</v>
      </c>
      <c r="E25" s="35"/>
      <c r="F25" s="35"/>
      <c r="G25" s="35"/>
      <c r="H25" s="35"/>
      <c r="I25" s="120" t="s">
        <v>25</v>
      </c>
      <c r="J25" s="111" t="s">
        <v>1</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538</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37</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55.25" customHeight="1">
      <c r="A29" s="122"/>
      <c r="B29" s="123"/>
      <c r="C29" s="122"/>
      <c r="D29" s="122"/>
      <c r="E29" s="328" t="s">
        <v>38</v>
      </c>
      <c r="F29" s="328"/>
      <c r="G29" s="328"/>
      <c r="H29" s="328"/>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ROUND(J126,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ROUND((SUM(BE126:BE165)),  2)</f>
        <v>0</v>
      </c>
      <c r="G35" s="35"/>
      <c r="H35" s="35"/>
      <c r="I35" s="131">
        <v>0.21</v>
      </c>
      <c r="J35" s="130">
        <f>ROUND(((SUM(BE126:BE165))*I35),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ROUND((SUM(BF126:BF165)),  2)</f>
        <v>0</v>
      </c>
      <c r="G36" s="35"/>
      <c r="H36" s="35"/>
      <c r="I36" s="131">
        <v>0.15</v>
      </c>
      <c r="J36" s="130">
        <f>ROUND(((SUM(BF126:BF165))*I36),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ROUND((SUM(BG126:BG165)),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ROUND((SUM(BH126:BH165)),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ROUND((SUM(BI126:BI165)),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114</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26.25" customHeight="1">
      <c r="A85" s="35"/>
      <c r="B85" s="36"/>
      <c r="C85" s="37"/>
      <c r="D85" s="37"/>
      <c r="E85" s="329" t="str">
        <f>E7</f>
        <v>Stavební úpravy pro obměnu skiaskopicko - skiagrafického RTG systému</v>
      </c>
      <c r="F85" s="330"/>
      <c r="G85" s="330"/>
      <c r="H85" s="330"/>
      <c r="I85" s="37"/>
      <c r="J85" s="37"/>
      <c r="K85" s="37"/>
      <c r="L85" s="52"/>
      <c r="S85" s="35"/>
      <c r="T85" s="35"/>
      <c r="U85" s="35"/>
      <c r="V85" s="35"/>
      <c r="W85" s="35"/>
      <c r="X85" s="35"/>
      <c r="Y85" s="35"/>
      <c r="Z85" s="35"/>
      <c r="AA85" s="35"/>
      <c r="AB85" s="35"/>
      <c r="AC85" s="35"/>
      <c r="AD85" s="35"/>
      <c r="AE85" s="35"/>
    </row>
    <row r="86" spans="1:31" s="1" customFormat="1" ht="12" customHeight="1">
      <c r="B86" s="22"/>
      <c r="C86" s="30" t="s">
        <v>110</v>
      </c>
      <c r="D86" s="23"/>
      <c r="E86" s="23"/>
      <c r="F86" s="23"/>
      <c r="G86" s="23"/>
      <c r="H86" s="23"/>
      <c r="I86" s="23"/>
      <c r="J86" s="23"/>
      <c r="K86" s="23"/>
      <c r="L86" s="21"/>
    </row>
    <row r="87" spans="1:31" s="2" customFormat="1" ht="16.5" customHeight="1">
      <c r="A87" s="35"/>
      <c r="B87" s="36"/>
      <c r="C87" s="37"/>
      <c r="D87" s="37"/>
      <c r="E87" s="329" t="s">
        <v>111</v>
      </c>
      <c r="F87" s="331"/>
      <c r="G87" s="331"/>
      <c r="H87" s="331"/>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112</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7" t="str">
        <f>E11</f>
        <v>D.1.4.1 - Zařízení pro klimatizaci</v>
      </c>
      <c r="F89" s="331"/>
      <c r="G89" s="331"/>
      <c r="H89" s="331"/>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Oblastní nemocnice Jičín</v>
      </c>
      <c r="G91" s="37"/>
      <c r="H91" s="37"/>
      <c r="I91" s="30" t="s">
        <v>22</v>
      </c>
      <c r="J91" s="67" t="str">
        <f>IF(J14="","",J14)</f>
        <v>30. 11. 2022</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15.2" customHeight="1">
      <c r="A93" s="35"/>
      <c r="B93" s="36"/>
      <c r="C93" s="30" t="s">
        <v>24</v>
      </c>
      <c r="D93" s="37"/>
      <c r="E93" s="37"/>
      <c r="F93" s="28" t="str">
        <f>E17</f>
        <v>Oblastní nemocnice Jičín a.s.</v>
      </c>
      <c r="G93" s="37"/>
      <c r="H93" s="37"/>
      <c r="I93" s="30" t="s">
        <v>31</v>
      </c>
      <c r="J93" s="33" t="str">
        <f>E23</f>
        <v>SPECTA, s.r.o.</v>
      </c>
      <c r="K93" s="37"/>
      <c r="L93" s="52"/>
      <c r="S93" s="35"/>
      <c r="T93" s="35"/>
      <c r="U93" s="35"/>
      <c r="V93" s="35"/>
      <c r="W93" s="35"/>
      <c r="X93" s="35"/>
      <c r="Y93" s="35"/>
      <c r="Z93" s="35"/>
      <c r="AA93" s="35"/>
      <c r="AB93" s="35"/>
      <c r="AC93" s="35"/>
      <c r="AD93" s="35"/>
      <c r="AE93" s="35"/>
    </row>
    <row r="94" spans="1:31" s="2" customFormat="1" ht="15.2" customHeight="1">
      <c r="A94" s="35"/>
      <c r="B94" s="36"/>
      <c r="C94" s="30" t="s">
        <v>29</v>
      </c>
      <c r="D94" s="37"/>
      <c r="E94" s="37"/>
      <c r="F94" s="28" t="str">
        <f>IF(E20="","",E20)</f>
        <v>Vyplň údaj</v>
      </c>
      <c r="G94" s="37"/>
      <c r="H94" s="37"/>
      <c r="I94" s="30" t="s">
        <v>36</v>
      </c>
      <c r="J94" s="33" t="str">
        <f>E26</f>
        <v>Ing. Valdemar Hrotek</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115</v>
      </c>
      <c r="D96" s="151"/>
      <c r="E96" s="151"/>
      <c r="F96" s="151"/>
      <c r="G96" s="151"/>
      <c r="H96" s="151"/>
      <c r="I96" s="151"/>
      <c r="J96" s="152" t="s">
        <v>116</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117</v>
      </c>
      <c r="D98" s="37"/>
      <c r="E98" s="37"/>
      <c r="F98" s="37"/>
      <c r="G98" s="37"/>
      <c r="H98" s="37"/>
      <c r="I98" s="37"/>
      <c r="J98" s="85">
        <f>J126</f>
        <v>0</v>
      </c>
      <c r="K98" s="37"/>
      <c r="L98" s="52"/>
      <c r="S98" s="35"/>
      <c r="T98" s="35"/>
      <c r="U98" s="35"/>
      <c r="V98" s="35"/>
      <c r="W98" s="35"/>
      <c r="X98" s="35"/>
      <c r="Y98" s="35"/>
      <c r="Z98" s="35"/>
      <c r="AA98" s="35"/>
      <c r="AB98" s="35"/>
      <c r="AC98" s="35"/>
      <c r="AD98" s="35"/>
      <c r="AE98" s="35"/>
      <c r="AU98" s="18" t="s">
        <v>118</v>
      </c>
    </row>
    <row r="99" spans="1:47" s="9" customFormat="1" ht="24.95" customHeight="1">
      <c r="B99" s="154"/>
      <c r="C99" s="155"/>
      <c r="D99" s="156" t="s">
        <v>539</v>
      </c>
      <c r="E99" s="157"/>
      <c r="F99" s="157"/>
      <c r="G99" s="157"/>
      <c r="H99" s="157"/>
      <c r="I99" s="157"/>
      <c r="J99" s="158">
        <f>J127</f>
        <v>0</v>
      </c>
      <c r="K99" s="155"/>
      <c r="L99" s="159"/>
    </row>
    <row r="100" spans="1:47" s="10" customFormat="1" ht="19.899999999999999" customHeight="1">
      <c r="B100" s="160"/>
      <c r="C100" s="105"/>
      <c r="D100" s="161" t="s">
        <v>540</v>
      </c>
      <c r="E100" s="162"/>
      <c r="F100" s="162"/>
      <c r="G100" s="162"/>
      <c r="H100" s="162"/>
      <c r="I100" s="162"/>
      <c r="J100" s="163">
        <f>J128</f>
        <v>0</v>
      </c>
      <c r="K100" s="105"/>
      <c r="L100" s="164"/>
    </row>
    <row r="101" spans="1:47" s="10" customFormat="1" ht="19.899999999999999" customHeight="1">
      <c r="B101" s="160"/>
      <c r="C101" s="105"/>
      <c r="D101" s="161" t="s">
        <v>541</v>
      </c>
      <c r="E101" s="162"/>
      <c r="F101" s="162"/>
      <c r="G101" s="162"/>
      <c r="H101" s="162"/>
      <c r="I101" s="162"/>
      <c r="J101" s="163">
        <f>J131</f>
        <v>0</v>
      </c>
      <c r="K101" s="105"/>
      <c r="L101" s="164"/>
    </row>
    <row r="102" spans="1:47" s="10" customFormat="1" ht="19.899999999999999" customHeight="1">
      <c r="B102" s="160"/>
      <c r="C102" s="105"/>
      <c r="D102" s="161" t="s">
        <v>542</v>
      </c>
      <c r="E102" s="162"/>
      <c r="F102" s="162"/>
      <c r="G102" s="162"/>
      <c r="H102" s="162"/>
      <c r="I102" s="162"/>
      <c r="J102" s="163">
        <f>J137</f>
        <v>0</v>
      </c>
      <c r="K102" s="105"/>
      <c r="L102" s="164"/>
    </row>
    <row r="103" spans="1:47" s="10" customFormat="1" ht="19.899999999999999" customHeight="1">
      <c r="B103" s="160"/>
      <c r="C103" s="105"/>
      <c r="D103" s="161" t="s">
        <v>543</v>
      </c>
      <c r="E103" s="162"/>
      <c r="F103" s="162"/>
      <c r="G103" s="162"/>
      <c r="H103" s="162"/>
      <c r="I103" s="162"/>
      <c r="J103" s="163">
        <f>J141</f>
        <v>0</v>
      </c>
      <c r="K103" s="105"/>
      <c r="L103" s="164"/>
    </row>
    <row r="104" spans="1:47" s="10" customFormat="1" ht="19.899999999999999" customHeight="1">
      <c r="B104" s="160"/>
      <c r="C104" s="105"/>
      <c r="D104" s="161" t="s">
        <v>544</v>
      </c>
      <c r="E104" s="162"/>
      <c r="F104" s="162"/>
      <c r="G104" s="162"/>
      <c r="H104" s="162"/>
      <c r="I104" s="162"/>
      <c r="J104" s="163">
        <f>J163</f>
        <v>0</v>
      </c>
      <c r="K104" s="105"/>
      <c r="L104" s="164"/>
    </row>
    <row r="105" spans="1:47" s="2" customFormat="1" ht="21.75" customHeight="1">
      <c r="A105" s="35"/>
      <c r="B105" s="36"/>
      <c r="C105" s="37"/>
      <c r="D105" s="37"/>
      <c r="E105" s="37"/>
      <c r="F105" s="37"/>
      <c r="G105" s="37"/>
      <c r="H105" s="37"/>
      <c r="I105" s="37"/>
      <c r="J105" s="37"/>
      <c r="K105" s="37"/>
      <c r="L105" s="52"/>
      <c r="S105" s="35"/>
      <c r="T105" s="35"/>
      <c r="U105" s="35"/>
      <c r="V105" s="35"/>
      <c r="W105" s="35"/>
      <c r="X105" s="35"/>
      <c r="Y105" s="35"/>
      <c r="Z105" s="35"/>
      <c r="AA105" s="35"/>
      <c r="AB105" s="35"/>
      <c r="AC105" s="35"/>
      <c r="AD105" s="35"/>
      <c r="AE105" s="35"/>
    </row>
    <row r="106" spans="1:47" s="2" customFormat="1" ht="6.95" customHeight="1">
      <c r="A106" s="35"/>
      <c r="B106" s="55"/>
      <c r="C106" s="56"/>
      <c r="D106" s="56"/>
      <c r="E106" s="56"/>
      <c r="F106" s="56"/>
      <c r="G106" s="56"/>
      <c r="H106" s="56"/>
      <c r="I106" s="56"/>
      <c r="J106" s="56"/>
      <c r="K106" s="56"/>
      <c r="L106" s="52"/>
      <c r="S106" s="35"/>
      <c r="T106" s="35"/>
      <c r="U106" s="35"/>
      <c r="V106" s="35"/>
      <c r="W106" s="35"/>
      <c r="X106" s="35"/>
      <c r="Y106" s="35"/>
      <c r="Z106" s="35"/>
      <c r="AA106" s="35"/>
      <c r="AB106" s="35"/>
      <c r="AC106" s="35"/>
      <c r="AD106" s="35"/>
      <c r="AE106" s="35"/>
    </row>
    <row r="110" spans="1:47" s="2" customFormat="1" ht="6.95" customHeight="1">
      <c r="A110" s="35"/>
      <c r="B110" s="57"/>
      <c r="C110" s="58"/>
      <c r="D110" s="58"/>
      <c r="E110" s="58"/>
      <c r="F110" s="58"/>
      <c r="G110" s="58"/>
      <c r="H110" s="58"/>
      <c r="I110" s="58"/>
      <c r="J110" s="58"/>
      <c r="K110" s="58"/>
      <c r="L110" s="52"/>
      <c r="S110" s="35"/>
      <c r="T110" s="35"/>
      <c r="U110" s="35"/>
      <c r="V110" s="35"/>
      <c r="W110" s="35"/>
      <c r="X110" s="35"/>
      <c r="Y110" s="35"/>
      <c r="Z110" s="35"/>
      <c r="AA110" s="35"/>
      <c r="AB110" s="35"/>
      <c r="AC110" s="35"/>
      <c r="AD110" s="35"/>
      <c r="AE110" s="35"/>
    </row>
    <row r="111" spans="1:47" s="2" customFormat="1" ht="24.95" customHeight="1">
      <c r="A111" s="35"/>
      <c r="B111" s="36"/>
      <c r="C111" s="24" t="s">
        <v>134</v>
      </c>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47" s="2" customFormat="1" ht="6.95"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3" s="2" customFormat="1" ht="12" customHeight="1">
      <c r="A113" s="35"/>
      <c r="B113" s="36"/>
      <c r="C113" s="30" t="s">
        <v>16</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3" s="2" customFormat="1" ht="26.25" customHeight="1">
      <c r="A114" s="35"/>
      <c r="B114" s="36"/>
      <c r="C114" s="37"/>
      <c r="D114" s="37"/>
      <c r="E114" s="329" t="str">
        <f>E7</f>
        <v>Stavební úpravy pro obměnu skiaskopicko - skiagrafického RTG systému</v>
      </c>
      <c r="F114" s="330"/>
      <c r="G114" s="330"/>
      <c r="H114" s="330"/>
      <c r="I114" s="37"/>
      <c r="J114" s="37"/>
      <c r="K114" s="37"/>
      <c r="L114" s="52"/>
      <c r="S114" s="35"/>
      <c r="T114" s="35"/>
      <c r="U114" s="35"/>
      <c r="V114" s="35"/>
      <c r="W114" s="35"/>
      <c r="X114" s="35"/>
      <c r="Y114" s="35"/>
      <c r="Z114" s="35"/>
      <c r="AA114" s="35"/>
      <c r="AB114" s="35"/>
      <c r="AC114" s="35"/>
      <c r="AD114" s="35"/>
      <c r="AE114" s="35"/>
    </row>
    <row r="115" spans="1:63" s="1" customFormat="1" ht="12" customHeight="1">
      <c r="B115" s="22"/>
      <c r="C115" s="30" t="s">
        <v>110</v>
      </c>
      <c r="D115" s="23"/>
      <c r="E115" s="23"/>
      <c r="F115" s="23"/>
      <c r="G115" s="23"/>
      <c r="H115" s="23"/>
      <c r="I115" s="23"/>
      <c r="J115" s="23"/>
      <c r="K115" s="23"/>
      <c r="L115" s="21"/>
    </row>
    <row r="116" spans="1:63" s="2" customFormat="1" ht="16.5" customHeight="1">
      <c r="A116" s="35"/>
      <c r="B116" s="36"/>
      <c r="C116" s="37"/>
      <c r="D116" s="37"/>
      <c r="E116" s="329" t="s">
        <v>111</v>
      </c>
      <c r="F116" s="331"/>
      <c r="G116" s="331"/>
      <c r="H116" s="331"/>
      <c r="I116" s="37"/>
      <c r="J116" s="37"/>
      <c r="K116" s="37"/>
      <c r="L116" s="52"/>
      <c r="S116" s="35"/>
      <c r="T116" s="35"/>
      <c r="U116" s="35"/>
      <c r="V116" s="35"/>
      <c r="W116" s="35"/>
      <c r="X116" s="35"/>
      <c r="Y116" s="35"/>
      <c r="Z116" s="35"/>
      <c r="AA116" s="35"/>
      <c r="AB116" s="35"/>
      <c r="AC116" s="35"/>
      <c r="AD116" s="35"/>
      <c r="AE116" s="35"/>
    </row>
    <row r="117" spans="1:63" s="2" customFormat="1" ht="12" customHeight="1">
      <c r="A117" s="35"/>
      <c r="B117" s="36"/>
      <c r="C117" s="30" t="s">
        <v>112</v>
      </c>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3" s="2" customFormat="1" ht="16.5" customHeight="1">
      <c r="A118" s="35"/>
      <c r="B118" s="36"/>
      <c r="C118" s="37"/>
      <c r="D118" s="37"/>
      <c r="E118" s="277" t="str">
        <f>E11</f>
        <v>D.1.4.1 - Zařízení pro klimatizaci</v>
      </c>
      <c r="F118" s="331"/>
      <c r="G118" s="331"/>
      <c r="H118" s="331"/>
      <c r="I118" s="37"/>
      <c r="J118" s="37"/>
      <c r="K118" s="37"/>
      <c r="L118" s="52"/>
      <c r="S118" s="35"/>
      <c r="T118" s="35"/>
      <c r="U118" s="35"/>
      <c r="V118" s="35"/>
      <c r="W118" s="35"/>
      <c r="X118" s="35"/>
      <c r="Y118" s="35"/>
      <c r="Z118" s="35"/>
      <c r="AA118" s="35"/>
      <c r="AB118" s="35"/>
      <c r="AC118" s="35"/>
      <c r="AD118" s="35"/>
      <c r="AE118" s="35"/>
    </row>
    <row r="119" spans="1:63" s="2" customFormat="1" ht="6.9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3" s="2" customFormat="1" ht="12" customHeight="1">
      <c r="A120" s="35"/>
      <c r="B120" s="36"/>
      <c r="C120" s="30" t="s">
        <v>20</v>
      </c>
      <c r="D120" s="37"/>
      <c r="E120" s="37"/>
      <c r="F120" s="28" t="str">
        <f>F14</f>
        <v>Oblastní nemocnice Jičín</v>
      </c>
      <c r="G120" s="37"/>
      <c r="H120" s="37"/>
      <c r="I120" s="30" t="s">
        <v>22</v>
      </c>
      <c r="J120" s="67" t="str">
        <f>IF(J14="","",J14)</f>
        <v>30. 11. 2022</v>
      </c>
      <c r="K120" s="37"/>
      <c r="L120" s="52"/>
      <c r="S120" s="35"/>
      <c r="T120" s="35"/>
      <c r="U120" s="35"/>
      <c r="V120" s="35"/>
      <c r="W120" s="35"/>
      <c r="X120" s="35"/>
      <c r="Y120" s="35"/>
      <c r="Z120" s="35"/>
      <c r="AA120" s="35"/>
      <c r="AB120" s="35"/>
      <c r="AC120" s="35"/>
      <c r="AD120" s="35"/>
      <c r="AE120" s="35"/>
    </row>
    <row r="121" spans="1:63" s="2" customFormat="1" ht="6.95" customHeight="1">
      <c r="A121" s="35"/>
      <c r="B121" s="36"/>
      <c r="C121" s="37"/>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63" s="2" customFormat="1" ht="15.2" customHeight="1">
      <c r="A122" s="35"/>
      <c r="B122" s="36"/>
      <c r="C122" s="30" t="s">
        <v>24</v>
      </c>
      <c r="D122" s="37"/>
      <c r="E122" s="37"/>
      <c r="F122" s="28" t="str">
        <f>E17</f>
        <v>Oblastní nemocnice Jičín a.s.</v>
      </c>
      <c r="G122" s="37"/>
      <c r="H122" s="37"/>
      <c r="I122" s="30" t="s">
        <v>31</v>
      </c>
      <c r="J122" s="33" t="str">
        <f>E23</f>
        <v>SPECTA, s.r.o.</v>
      </c>
      <c r="K122" s="37"/>
      <c r="L122" s="52"/>
      <c r="S122" s="35"/>
      <c r="T122" s="35"/>
      <c r="U122" s="35"/>
      <c r="V122" s="35"/>
      <c r="W122" s="35"/>
      <c r="X122" s="35"/>
      <c r="Y122" s="35"/>
      <c r="Z122" s="35"/>
      <c r="AA122" s="35"/>
      <c r="AB122" s="35"/>
      <c r="AC122" s="35"/>
      <c r="AD122" s="35"/>
      <c r="AE122" s="35"/>
    </row>
    <row r="123" spans="1:63" s="2" customFormat="1" ht="15.2" customHeight="1">
      <c r="A123" s="35"/>
      <c r="B123" s="36"/>
      <c r="C123" s="30" t="s">
        <v>29</v>
      </c>
      <c r="D123" s="37"/>
      <c r="E123" s="37"/>
      <c r="F123" s="28" t="str">
        <f>IF(E20="","",E20)</f>
        <v>Vyplň údaj</v>
      </c>
      <c r="G123" s="37"/>
      <c r="H123" s="37"/>
      <c r="I123" s="30" t="s">
        <v>36</v>
      </c>
      <c r="J123" s="33" t="str">
        <f>E26</f>
        <v>Ing. Valdemar Hrotek</v>
      </c>
      <c r="K123" s="37"/>
      <c r="L123" s="52"/>
      <c r="S123" s="35"/>
      <c r="T123" s="35"/>
      <c r="U123" s="35"/>
      <c r="V123" s="35"/>
      <c r="W123" s="35"/>
      <c r="X123" s="35"/>
      <c r="Y123" s="35"/>
      <c r="Z123" s="35"/>
      <c r="AA123" s="35"/>
      <c r="AB123" s="35"/>
      <c r="AC123" s="35"/>
      <c r="AD123" s="35"/>
      <c r="AE123" s="35"/>
    </row>
    <row r="124" spans="1:63" s="2" customFormat="1" ht="10.35" customHeight="1">
      <c r="A124" s="35"/>
      <c r="B124" s="36"/>
      <c r="C124" s="37"/>
      <c r="D124" s="37"/>
      <c r="E124" s="37"/>
      <c r="F124" s="37"/>
      <c r="G124" s="37"/>
      <c r="H124" s="37"/>
      <c r="I124" s="37"/>
      <c r="J124" s="37"/>
      <c r="K124" s="37"/>
      <c r="L124" s="52"/>
      <c r="S124" s="35"/>
      <c r="T124" s="35"/>
      <c r="U124" s="35"/>
      <c r="V124" s="35"/>
      <c r="W124" s="35"/>
      <c r="X124" s="35"/>
      <c r="Y124" s="35"/>
      <c r="Z124" s="35"/>
      <c r="AA124" s="35"/>
      <c r="AB124" s="35"/>
      <c r="AC124" s="35"/>
      <c r="AD124" s="35"/>
      <c r="AE124" s="35"/>
    </row>
    <row r="125" spans="1:63" s="11" customFormat="1" ht="29.25" customHeight="1">
      <c r="A125" s="165"/>
      <c r="B125" s="166"/>
      <c r="C125" s="167" t="s">
        <v>135</v>
      </c>
      <c r="D125" s="168" t="s">
        <v>64</v>
      </c>
      <c r="E125" s="168" t="s">
        <v>60</v>
      </c>
      <c r="F125" s="168" t="s">
        <v>61</v>
      </c>
      <c r="G125" s="168" t="s">
        <v>136</v>
      </c>
      <c r="H125" s="168" t="s">
        <v>137</v>
      </c>
      <c r="I125" s="168" t="s">
        <v>138</v>
      </c>
      <c r="J125" s="169" t="s">
        <v>116</v>
      </c>
      <c r="K125" s="170" t="s">
        <v>139</v>
      </c>
      <c r="L125" s="171"/>
      <c r="M125" s="76" t="s">
        <v>1</v>
      </c>
      <c r="N125" s="77" t="s">
        <v>43</v>
      </c>
      <c r="O125" s="77" t="s">
        <v>140</v>
      </c>
      <c r="P125" s="77" t="s">
        <v>141</v>
      </c>
      <c r="Q125" s="77" t="s">
        <v>142</v>
      </c>
      <c r="R125" s="77" t="s">
        <v>143</v>
      </c>
      <c r="S125" s="77" t="s">
        <v>144</v>
      </c>
      <c r="T125" s="78" t="s">
        <v>145</v>
      </c>
      <c r="U125" s="165"/>
      <c r="V125" s="165"/>
      <c r="W125" s="165"/>
      <c r="X125" s="165"/>
      <c r="Y125" s="165"/>
      <c r="Z125" s="165"/>
      <c r="AA125" s="165"/>
      <c r="AB125" s="165"/>
      <c r="AC125" s="165"/>
      <c r="AD125" s="165"/>
      <c r="AE125" s="165"/>
    </row>
    <row r="126" spans="1:63" s="2" customFormat="1" ht="22.9" customHeight="1">
      <c r="A126" s="35"/>
      <c r="B126" s="36"/>
      <c r="C126" s="83" t="s">
        <v>146</v>
      </c>
      <c r="D126" s="37"/>
      <c r="E126" s="37"/>
      <c r="F126" s="37"/>
      <c r="G126" s="37"/>
      <c r="H126" s="37"/>
      <c r="I126" s="37"/>
      <c r="J126" s="172">
        <f>BK126</f>
        <v>0</v>
      </c>
      <c r="K126" s="37"/>
      <c r="L126" s="40"/>
      <c r="M126" s="79"/>
      <c r="N126" s="173"/>
      <c r="O126" s="80"/>
      <c r="P126" s="174">
        <f>P127</f>
        <v>0</v>
      </c>
      <c r="Q126" s="80"/>
      <c r="R126" s="174">
        <f>R127</f>
        <v>0</v>
      </c>
      <c r="S126" s="80"/>
      <c r="T126" s="175">
        <f>T127</f>
        <v>0</v>
      </c>
      <c r="U126" s="35"/>
      <c r="V126" s="35"/>
      <c r="W126" s="35"/>
      <c r="X126" s="35"/>
      <c r="Y126" s="35"/>
      <c r="Z126" s="35"/>
      <c r="AA126" s="35"/>
      <c r="AB126" s="35"/>
      <c r="AC126" s="35"/>
      <c r="AD126" s="35"/>
      <c r="AE126" s="35"/>
      <c r="AT126" s="18" t="s">
        <v>78</v>
      </c>
      <c r="AU126" s="18" t="s">
        <v>118</v>
      </c>
      <c r="BK126" s="176">
        <f>BK127</f>
        <v>0</v>
      </c>
    </row>
    <row r="127" spans="1:63" s="12" customFormat="1" ht="25.9" customHeight="1">
      <c r="B127" s="177"/>
      <c r="C127" s="178"/>
      <c r="D127" s="179" t="s">
        <v>78</v>
      </c>
      <c r="E127" s="180" t="s">
        <v>250</v>
      </c>
      <c r="F127" s="180" t="s">
        <v>250</v>
      </c>
      <c r="G127" s="178"/>
      <c r="H127" s="178"/>
      <c r="I127" s="181"/>
      <c r="J127" s="182">
        <f>BK127</f>
        <v>0</v>
      </c>
      <c r="K127" s="178"/>
      <c r="L127" s="183"/>
      <c r="M127" s="184"/>
      <c r="N127" s="185"/>
      <c r="O127" s="185"/>
      <c r="P127" s="186">
        <f>P128+P131+P137+P141+P163</f>
        <v>0</v>
      </c>
      <c r="Q127" s="185"/>
      <c r="R127" s="186">
        <f>R128+R131+R137+R141+R163</f>
        <v>0</v>
      </c>
      <c r="S127" s="185"/>
      <c r="T127" s="187">
        <f>T128+T131+T137+T141+T163</f>
        <v>0</v>
      </c>
      <c r="AR127" s="188" t="s">
        <v>88</v>
      </c>
      <c r="AT127" s="189" t="s">
        <v>78</v>
      </c>
      <c r="AU127" s="189" t="s">
        <v>79</v>
      </c>
      <c r="AY127" s="188" t="s">
        <v>149</v>
      </c>
      <c r="BK127" s="190">
        <f>BK128+BK131+BK137+BK141+BK163</f>
        <v>0</v>
      </c>
    </row>
    <row r="128" spans="1:63" s="12" customFormat="1" ht="22.9" customHeight="1">
      <c r="B128" s="177"/>
      <c r="C128" s="178"/>
      <c r="D128" s="179" t="s">
        <v>78</v>
      </c>
      <c r="E128" s="191" t="s">
        <v>545</v>
      </c>
      <c r="F128" s="191" t="s">
        <v>546</v>
      </c>
      <c r="G128" s="178"/>
      <c r="H128" s="178"/>
      <c r="I128" s="181"/>
      <c r="J128" s="192">
        <f>BK128</f>
        <v>0</v>
      </c>
      <c r="K128" s="178"/>
      <c r="L128" s="183"/>
      <c r="M128" s="184"/>
      <c r="N128" s="185"/>
      <c r="O128" s="185"/>
      <c r="P128" s="186">
        <f>SUM(P129:P130)</f>
        <v>0</v>
      </c>
      <c r="Q128" s="185"/>
      <c r="R128" s="186">
        <f>SUM(R129:R130)</f>
        <v>0</v>
      </c>
      <c r="S128" s="185"/>
      <c r="T128" s="187">
        <f>SUM(T129:T130)</f>
        <v>0</v>
      </c>
      <c r="AR128" s="188" t="s">
        <v>88</v>
      </c>
      <c r="AT128" s="189" t="s">
        <v>78</v>
      </c>
      <c r="AU128" s="189" t="s">
        <v>86</v>
      </c>
      <c r="AY128" s="188" t="s">
        <v>149</v>
      </c>
      <c r="BK128" s="190">
        <f>SUM(BK129:BK130)</f>
        <v>0</v>
      </c>
    </row>
    <row r="129" spans="1:65" s="2" customFormat="1" ht="16.5" customHeight="1">
      <c r="A129" s="35"/>
      <c r="B129" s="36"/>
      <c r="C129" s="193" t="s">
        <v>86</v>
      </c>
      <c r="D129" s="193" t="s">
        <v>152</v>
      </c>
      <c r="E129" s="194" t="s">
        <v>547</v>
      </c>
      <c r="F129" s="195" t="s">
        <v>548</v>
      </c>
      <c r="G129" s="196" t="s">
        <v>549</v>
      </c>
      <c r="H129" s="197">
        <v>420</v>
      </c>
      <c r="I129" s="198"/>
      <c r="J129" s="199">
        <f>ROUND(I129*H129,2)</f>
        <v>0</v>
      </c>
      <c r="K129" s="200"/>
      <c r="L129" s="40"/>
      <c r="M129" s="201" t="s">
        <v>1</v>
      </c>
      <c r="N129" s="202" t="s">
        <v>44</v>
      </c>
      <c r="O129" s="72"/>
      <c r="P129" s="203">
        <f>O129*H129</f>
        <v>0</v>
      </c>
      <c r="Q129" s="203">
        <v>0</v>
      </c>
      <c r="R129" s="203">
        <f>Q129*H129</f>
        <v>0</v>
      </c>
      <c r="S129" s="203">
        <v>0</v>
      </c>
      <c r="T129" s="204">
        <f>S129*H129</f>
        <v>0</v>
      </c>
      <c r="U129" s="35"/>
      <c r="V129" s="35"/>
      <c r="W129" s="35"/>
      <c r="X129" s="35"/>
      <c r="Y129" s="35"/>
      <c r="Z129" s="35"/>
      <c r="AA129" s="35"/>
      <c r="AB129" s="35"/>
      <c r="AC129" s="35"/>
      <c r="AD129" s="35"/>
      <c r="AE129" s="35"/>
      <c r="AR129" s="205" t="s">
        <v>242</v>
      </c>
      <c r="AT129" s="205" t="s">
        <v>152</v>
      </c>
      <c r="AU129" s="205" t="s">
        <v>88</v>
      </c>
      <c r="AY129" s="18" t="s">
        <v>149</v>
      </c>
      <c r="BE129" s="206">
        <f>IF(N129="základní",J129,0)</f>
        <v>0</v>
      </c>
      <c r="BF129" s="206">
        <f>IF(N129="snížená",J129,0)</f>
        <v>0</v>
      </c>
      <c r="BG129" s="206">
        <f>IF(N129="zákl. přenesená",J129,0)</f>
        <v>0</v>
      </c>
      <c r="BH129" s="206">
        <f>IF(N129="sníž. přenesená",J129,0)</f>
        <v>0</v>
      </c>
      <c r="BI129" s="206">
        <f>IF(N129="nulová",J129,0)</f>
        <v>0</v>
      </c>
      <c r="BJ129" s="18" t="s">
        <v>86</v>
      </c>
      <c r="BK129" s="206">
        <f>ROUND(I129*H129,2)</f>
        <v>0</v>
      </c>
      <c r="BL129" s="18" t="s">
        <v>242</v>
      </c>
      <c r="BM129" s="205" t="s">
        <v>550</v>
      </c>
    </row>
    <row r="130" spans="1:65" s="2" customFormat="1" ht="16.5" customHeight="1">
      <c r="A130" s="35"/>
      <c r="B130" s="36"/>
      <c r="C130" s="193" t="s">
        <v>88</v>
      </c>
      <c r="D130" s="193" t="s">
        <v>152</v>
      </c>
      <c r="E130" s="194" t="s">
        <v>551</v>
      </c>
      <c r="F130" s="195" t="s">
        <v>552</v>
      </c>
      <c r="G130" s="196" t="s">
        <v>549</v>
      </c>
      <c r="H130" s="197">
        <v>100</v>
      </c>
      <c r="I130" s="198"/>
      <c r="J130" s="199">
        <f>ROUND(I130*H130,2)</f>
        <v>0</v>
      </c>
      <c r="K130" s="200"/>
      <c r="L130" s="40"/>
      <c r="M130" s="201" t="s">
        <v>1</v>
      </c>
      <c r="N130" s="202" t="s">
        <v>44</v>
      </c>
      <c r="O130" s="72"/>
      <c r="P130" s="203">
        <f>O130*H130</f>
        <v>0</v>
      </c>
      <c r="Q130" s="203">
        <v>0</v>
      </c>
      <c r="R130" s="203">
        <f>Q130*H130</f>
        <v>0</v>
      </c>
      <c r="S130" s="203">
        <v>0</v>
      </c>
      <c r="T130" s="204">
        <f>S130*H130</f>
        <v>0</v>
      </c>
      <c r="U130" s="35"/>
      <c r="V130" s="35"/>
      <c r="W130" s="35"/>
      <c r="X130" s="35"/>
      <c r="Y130" s="35"/>
      <c r="Z130" s="35"/>
      <c r="AA130" s="35"/>
      <c r="AB130" s="35"/>
      <c r="AC130" s="35"/>
      <c r="AD130" s="35"/>
      <c r="AE130" s="35"/>
      <c r="AR130" s="205" t="s">
        <v>242</v>
      </c>
      <c r="AT130" s="205" t="s">
        <v>152</v>
      </c>
      <c r="AU130" s="205" t="s">
        <v>88</v>
      </c>
      <c r="AY130" s="18" t="s">
        <v>149</v>
      </c>
      <c r="BE130" s="206">
        <f>IF(N130="základní",J130,0)</f>
        <v>0</v>
      </c>
      <c r="BF130" s="206">
        <f>IF(N130="snížená",J130,0)</f>
        <v>0</v>
      </c>
      <c r="BG130" s="206">
        <f>IF(N130="zákl. přenesená",J130,0)</f>
        <v>0</v>
      </c>
      <c r="BH130" s="206">
        <f>IF(N130="sníž. přenesená",J130,0)</f>
        <v>0</v>
      </c>
      <c r="BI130" s="206">
        <f>IF(N130="nulová",J130,0)</f>
        <v>0</v>
      </c>
      <c r="BJ130" s="18" t="s">
        <v>86</v>
      </c>
      <c r="BK130" s="206">
        <f>ROUND(I130*H130,2)</f>
        <v>0</v>
      </c>
      <c r="BL130" s="18" t="s">
        <v>242</v>
      </c>
      <c r="BM130" s="205" t="s">
        <v>553</v>
      </c>
    </row>
    <row r="131" spans="1:65" s="12" customFormat="1" ht="22.9" customHeight="1">
      <c r="B131" s="177"/>
      <c r="C131" s="178"/>
      <c r="D131" s="179" t="s">
        <v>78</v>
      </c>
      <c r="E131" s="191" t="s">
        <v>554</v>
      </c>
      <c r="F131" s="191" t="s">
        <v>555</v>
      </c>
      <c r="G131" s="178"/>
      <c r="H131" s="178"/>
      <c r="I131" s="181"/>
      <c r="J131" s="192">
        <f>BK131</f>
        <v>0</v>
      </c>
      <c r="K131" s="178"/>
      <c r="L131" s="183"/>
      <c r="M131" s="184"/>
      <c r="N131" s="185"/>
      <c r="O131" s="185"/>
      <c r="P131" s="186">
        <f>SUM(P132:P136)</f>
        <v>0</v>
      </c>
      <c r="Q131" s="185"/>
      <c r="R131" s="186">
        <f>SUM(R132:R136)</f>
        <v>0</v>
      </c>
      <c r="S131" s="185"/>
      <c r="T131" s="187">
        <f>SUM(T132:T136)</f>
        <v>0</v>
      </c>
      <c r="AR131" s="188" t="s">
        <v>88</v>
      </c>
      <c r="AT131" s="189" t="s">
        <v>78</v>
      </c>
      <c r="AU131" s="189" t="s">
        <v>86</v>
      </c>
      <c r="AY131" s="188" t="s">
        <v>149</v>
      </c>
      <c r="BK131" s="190">
        <f>SUM(BK132:BK136)</f>
        <v>0</v>
      </c>
    </row>
    <row r="132" spans="1:65" s="2" customFormat="1" ht="16.5" customHeight="1">
      <c r="A132" s="35"/>
      <c r="B132" s="36"/>
      <c r="C132" s="193" t="s">
        <v>171</v>
      </c>
      <c r="D132" s="193" t="s">
        <v>152</v>
      </c>
      <c r="E132" s="194" t="s">
        <v>556</v>
      </c>
      <c r="F132" s="195" t="s">
        <v>557</v>
      </c>
      <c r="G132" s="196" t="s">
        <v>549</v>
      </c>
      <c r="H132" s="197">
        <v>35</v>
      </c>
      <c r="I132" s="198"/>
      <c r="J132" s="199">
        <f>ROUND(I132*H132,2)</f>
        <v>0</v>
      </c>
      <c r="K132" s="200"/>
      <c r="L132" s="40"/>
      <c r="M132" s="201" t="s">
        <v>1</v>
      </c>
      <c r="N132" s="202" t="s">
        <v>44</v>
      </c>
      <c r="O132" s="72"/>
      <c r="P132" s="203">
        <f>O132*H132</f>
        <v>0</v>
      </c>
      <c r="Q132" s="203">
        <v>0</v>
      </c>
      <c r="R132" s="203">
        <f>Q132*H132</f>
        <v>0</v>
      </c>
      <c r="S132" s="203">
        <v>0</v>
      </c>
      <c r="T132" s="204">
        <f>S132*H132</f>
        <v>0</v>
      </c>
      <c r="U132" s="35"/>
      <c r="V132" s="35"/>
      <c r="W132" s="35"/>
      <c r="X132" s="35"/>
      <c r="Y132" s="35"/>
      <c r="Z132" s="35"/>
      <c r="AA132" s="35"/>
      <c r="AB132" s="35"/>
      <c r="AC132" s="35"/>
      <c r="AD132" s="35"/>
      <c r="AE132" s="35"/>
      <c r="AR132" s="205" t="s">
        <v>242</v>
      </c>
      <c r="AT132" s="205" t="s">
        <v>152</v>
      </c>
      <c r="AU132" s="205" t="s">
        <v>88</v>
      </c>
      <c r="AY132" s="18" t="s">
        <v>149</v>
      </c>
      <c r="BE132" s="206">
        <f>IF(N132="základní",J132,0)</f>
        <v>0</v>
      </c>
      <c r="BF132" s="206">
        <f>IF(N132="snížená",J132,0)</f>
        <v>0</v>
      </c>
      <c r="BG132" s="206">
        <f>IF(N132="zákl. přenesená",J132,0)</f>
        <v>0</v>
      </c>
      <c r="BH132" s="206">
        <f>IF(N132="sníž. přenesená",J132,0)</f>
        <v>0</v>
      </c>
      <c r="BI132" s="206">
        <f>IF(N132="nulová",J132,0)</f>
        <v>0</v>
      </c>
      <c r="BJ132" s="18" t="s">
        <v>86</v>
      </c>
      <c r="BK132" s="206">
        <f>ROUND(I132*H132,2)</f>
        <v>0</v>
      </c>
      <c r="BL132" s="18" t="s">
        <v>242</v>
      </c>
      <c r="BM132" s="205" t="s">
        <v>558</v>
      </c>
    </row>
    <row r="133" spans="1:65" s="2" customFormat="1" ht="24.2" customHeight="1">
      <c r="A133" s="35"/>
      <c r="B133" s="36"/>
      <c r="C133" s="193" t="s">
        <v>150</v>
      </c>
      <c r="D133" s="193" t="s">
        <v>152</v>
      </c>
      <c r="E133" s="194" t="s">
        <v>559</v>
      </c>
      <c r="F133" s="195" t="s">
        <v>560</v>
      </c>
      <c r="G133" s="196" t="s">
        <v>549</v>
      </c>
      <c r="H133" s="197">
        <v>15</v>
      </c>
      <c r="I133" s="198"/>
      <c r="J133" s="199">
        <f>ROUND(I133*H133,2)</f>
        <v>0</v>
      </c>
      <c r="K133" s="200"/>
      <c r="L133" s="40"/>
      <c r="M133" s="201" t="s">
        <v>1</v>
      </c>
      <c r="N133" s="202" t="s">
        <v>44</v>
      </c>
      <c r="O133" s="72"/>
      <c r="P133" s="203">
        <f>O133*H133</f>
        <v>0</v>
      </c>
      <c r="Q133" s="203">
        <v>0</v>
      </c>
      <c r="R133" s="203">
        <f>Q133*H133</f>
        <v>0</v>
      </c>
      <c r="S133" s="203">
        <v>0</v>
      </c>
      <c r="T133" s="204">
        <f>S133*H133</f>
        <v>0</v>
      </c>
      <c r="U133" s="35"/>
      <c r="V133" s="35"/>
      <c r="W133" s="35"/>
      <c r="X133" s="35"/>
      <c r="Y133" s="35"/>
      <c r="Z133" s="35"/>
      <c r="AA133" s="35"/>
      <c r="AB133" s="35"/>
      <c r="AC133" s="35"/>
      <c r="AD133" s="35"/>
      <c r="AE133" s="35"/>
      <c r="AR133" s="205" t="s">
        <v>242</v>
      </c>
      <c r="AT133" s="205" t="s">
        <v>152</v>
      </c>
      <c r="AU133" s="205" t="s">
        <v>88</v>
      </c>
      <c r="AY133" s="18" t="s">
        <v>149</v>
      </c>
      <c r="BE133" s="206">
        <f>IF(N133="základní",J133,0)</f>
        <v>0</v>
      </c>
      <c r="BF133" s="206">
        <f>IF(N133="snížená",J133,0)</f>
        <v>0</v>
      </c>
      <c r="BG133" s="206">
        <f>IF(N133="zákl. přenesená",J133,0)</f>
        <v>0</v>
      </c>
      <c r="BH133" s="206">
        <f>IF(N133="sníž. přenesená",J133,0)</f>
        <v>0</v>
      </c>
      <c r="BI133" s="206">
        <f>IF(N133="nulová",J133,0)</f>
        <v>0</v>
      </c>
      <c r="BJ133" s="18" t="s">
        <v>86</v>
      </c>
      <c r="BK133" s="206">
        <f>ROUND(I133*H133,2)</f>
        <v>0</v>
      </c>
      <c r="BL133" s="18" t="s">
        <v>242</v>
      </c>
      <c r="BM133" s="205" t="s">
        <v>561</v>
      </c>
    </row>
    <row r="134" spans="1:65" s="2" customFormat="1" ht="16.5" customHeight="1">
      <c r="A134" s="35"/>
      <c r="B134" s="36"/>
      <c r="C134" s="193" t="s">
        <v>178</v>
      </c>
      <c r="D134" s="193" t="s">
        <v>152</v>
      </c>
      <c r="E134" s="194" t="s">
        <v>562</v>
      </c>
      <c r="F134" s="195" t="s">
        <v>563</v>
      </c>
      <c r="G134" s="196" t="s">
        <v>549</v>
      </c>
      <c r="H134" s="197">
        <v>2</v>
      </c>
      <c r="I134" s="198"/>
      <c r="J134" s="199">
        <f>ROUND(I134*H134,2)</f>
        <v>0</v>
      </c>
      <c r="K134" s="200"/>
      <c r="L134" s="40"/>
      <c r="M134" s="201" t="s">
        <v>1</v>
      </c>
      <c r="N134" s="202" t="s">
        <v>44</v>
      </c>
      <c r="O134" s="72"/>
      <c r="P134" s="203">
        <f>O134*H134</f>
        <v>0</v>
      </c>
      <c r="Q134" s="203">
        <v>0</v>
      </c>
      <c r="R134" s="203">
        <f>Q134*H134</f>
        <v>0</v>
      </c>
      <c r="S134" s="203">
        <v>0</v>
      </c>
      <c r="T134" s="204">
        <f>S134*H134</f>
        <v>0</v>
      </c>
      <c r="U134" s="35"/>
      <c r="V134" s="35"/>
      <c r="W134" s="35"/>
      <c r="X134" s="35"/>
      <c r="Y134" s="35"/>
      <c r="Z134" s="35"/>
      <c r="AA134" s="35"/>
      <c r="AB134" s="35"/>
      <c r="AC134" s="35"/>
      <c r="AD134" s="35"/>
      <c r="AE134" s="35"/>
      <c r="AR134" s="205" t="s">
        <v>242</v>
      </c>
      <c r="AT134" s="205" t="s">
        <v>152</v>
      </c>
      <c r="AU134" s="205" t="s">
        <v>88</v>
      </c>
      <c r="AY134" s="18" t="s">
        <v>149</v>
      </c>
      <c r="BE134" s="206">
        <f>IF(N134="základní",J134,0)</f>
        <v>0</v>
      </c>
      <c r="BF134" s="206">
        <f>IF(N134="snížená",J134,0)</f>
        <v>0</v>
      </c>
      <c r="BG134" s="206">
        <f>IF(N134="zákl. přenesená",J134,0)</f>
        <v>0</v>
      </c>
      <c r="BH134" s="206">
        <f>IF(N134="sníž. přenesená",J134,0)</f>
        <v>0</v>
      </c>
      <c r="BI134" s="206">
        <f>IF(N134="nulová",J134,0)</f>
        <v>0</v>
      </c>
      <c r="BJ134" s="18" t="s">
        <v>86</v>
      </c>
      <c r="BK134" s="206">
        <f>ROUND(I134*H134,2)</f>
        <v>0</v>
      </c>
      <c r="BL134" s="18" t="s">
        <v>242</v>
      </c>
      <c r="BM134" s="205" t="s">
        <v>564</v>
      </c>
    </row>
    <row r="135" spans="1:65" s="2" customFormat="1" ht="16.5" customHeight="1">
      <c r="A135" s="35"/>
      <c r="B135" s="36"/>
      <c r="C135" s="193" t="s">
        <v>164</v>
      </c>
      <c r="D135" s="193" t="s">
        <v>152</v>
      </c>
      <c r="E135" s="194" t="s">
        <v>565</v>
      </c>
      <c r="F135" s="195" t="s">
        <v>566</v>
      </c>
      <c r="G135" s="196" t="s">
        <v>567</v>
      </c>
      <c r="H135" s="197">
        <v>1</v>
      </c>
      <c r="I135" s="198"/>
      <c r="J135" s="199">
        <f>ROUND(I135*H135,2)</f>
        <v>0</v>
      </c>
      <c r="K135" s="200"/>
      <c r="L135" s="40"/>
      <c r="M135" s="201" t="s">
        <v>1</v>
      </c>
      <c r="N135" s="202" t="s">
        <v>44</v>
      </c>
      <c r="O135" s="72"/>
      <c r="P135" s="203">
        <f>O135*H135</f>
        <v>0</v>
      </c>
      <c r="Q135" s="203">
        <v>0</v>
      </c>
      <c r="R135" s="203">
        <f>Q135*H135</f>
        <v>0</v>
      </c>
      <c r="S135" s="203">
        <v>0</v>
      </c>
      <c r="T135" s="204">
        <f>S135*H135</f>
        <v>0</v>
      </c>
      <c r="U135" s="35"/>
      <c r="V135" s="35"/>
      <c r="W135" s="35"/>
      <c r="X135" s="35"/>
      <c r="Y135" s="35"/>
      <c r="Z135" s="35"/>
      <c r="AA135" s="35"/>
      <c r="AB135" s="35"/>
      <c r="AC135" s="35"/>
      <c r="AD135" s="35"/>
      <c r="AE135" s="35"/>
      <c r="AR135" s="205" t="s">
        <v>242</v>
      </c>
      <c r="AT135" s="205" t="s">
        <v>152</v>
      </c>
      <c r="AU135" s="205" t="s">
        <v>88</v>
      </c>
      <c r="AY135" s="18" t="s">
        <v>149</v>
      </c>
      <c r="BE135" s="206">
        <f>IF(N135="základní",J135,0)</f>
        <v>0</v>
      </c>
      <c r="BF135" s="206">
        <f>IF(N135="snížená",J135,0)</f>
        <v>0</v>
      </c>
      <c r="BG135" s="206">
        <f>IF(N135="zákl. přenesená",J135,0)</f>
        <v>0</v>
      </c>
      <c r="BH135" s="206">
        <f>IF(N135="sníž. přenesená",J135,0)</f>
        <v>0</v>
      </c>
      <c r="BI135" s="206">
        <f>IF(N135="nulová",J135,0)</f>
        <v>0</v>
      </c>
      <c r="BJ135" s="18" t="s">
        <v>86</v>
      </c>
      <c r="BK135" s="206">
        <f>ROUND(I135*H135,2)</f>
        <v>0</v>
      </c>
      <c r="BL135" s="18" t="s">
        <v>242</v>
      </c>
      <c r="BM135" s="205" t="s">
        <v>568</v>
      </c>
    </row>
    <row r="136" spans="1:65" s="2" customFormat="1" ht="16.5" customHeight="1">
      <c r="A136" s="35"/>
      <c r="B136" s="36"/>
      <c r="C136" s="193" t="s">
        <v>193</v>
      </c>
      <c r="D136" s="193" t="s">
        <v>152</v>
      </c>
      <c r="E136" s="194" t="s">
        <v>569</v>
      </c>
      <c r="F136" s="195" t="s">
        <v>570</v>
      </c>
      <c r="G136" s="196" t="s">
        <v>567</v>
      </c>
      <c r="H136" s="197">
        <v>1</v>
      </c>
      <c r="I136" s="198"/>
      <c r="J136" s="199">
        <f>ROUND(I136*H136,2)</f>
        <v>0</v>
      </c>
      <c r="K136" s="200"/>
      <c r="L136" s="40"/>
      <c r="M136" s="201" t="s">
        <v>1</v>
      </c>
      <c r="N136" s="202" t="s">
        <v>44</v>
      </c>
      <c r="O136" s="72"/>
      <c r="P136" s="203">
        <f>O136*H136</f>
        <v>0</v>
      </c>
      <c r="Q136" s="203">
        <v>0</v>
      </c>
      <c r="R136" s="203">
        <f>Q136*H136</f>
        <v>0</v>
      </c>
      <c r="S136" s="203">
        <v>0</v>
      </c>
      <c r="T136" s="204">
        <f>S136*H136</f>
        <v>0</v>
      </c>
      <c r="U136" s="35"/>
      <c r="V136" s="35"/>
      <c r="W136" s="35"/>
      <c r="X136" s="35"/>
      <c r="Y136" s="35"/>
      <c r="Z136" s="35"/>
      <c r="AA136" s="35"/>
      <c r="AB136" s="35"/>
      <c r="AC136" s="35"/>
      <c r="AD136" s="35"/>
      <c r="AE136" s="35"/>
      <c r="AR136" s="205" t="s">
        <v>242</v>
      </c>
      <c r="AT136" s="205" t="s">
        <v>152</v>
      </c>
      <c r="AU136" s="205" t="s">
        <v>88</v>
      </c>
      <c r="AY136" s="18" t="s">
        <v>149</v>
      </c>
      <c r="BE136" s="206">
        <f>IF(N136="základní",J136,0)</f>
        <v>0</v>
      </c>
      <c r="BF136" s="206">
        <f>IF(N136="snížená",J136,0)</f>
        <v>0</v>
      </c>
      <c r="BG136" s="206">
        <f>IF(N136="zákl. přenesená",J136,0)</f>
        <v>0</v>
      </c>
      <c r="BH136" s="206">
        <f>IF(N136="sníž. přenesená",J136,0)</f>
        <v>0</v>
      </c>
      <c r="BI136" s="206">
        <f>IF(N136="nulová",J136,0)</f>
        <v>0</v>
      </c>
      <c r="BJ136" s="18" t="s">
        <v>86</v>
      </c>
      <c r="BK136" s="206">
        <f>ROUND(I136*H136,2)</f>
        <v>0</v>
      </c>
      <c r="BL136" s="18" t="s">
        <v>242</v>
      </c>
      <c r="BM136" s="205" t="s">
        <v>571</v>
      </c>
    </row>
    <row r="137" spans="1:65" s="12" customFormat="1" ht="22.9" customHeight="1">
      <c r="B137" s="177"/>
      <c r="C137" s="178"/>
      <c r="D137" s="179" t="s">
        <v>78</v>
      </c>
      <c r="E137" s="191" t="s">
        <v>572</v>
      </c>
      <c r="F137" s="191" t="s">
        <v>573</v>
      </c>
      <c r="G137" s="178"/>
      <c r="H137" s="178"/>
      <c r="I137" s="181"/>
      <c r="J137" s="192">
        <f>BK137</f>
        <v>0</v>
      </c>
      <c r="K137" s="178"/>
      <c r="L137" s="183"/>
      <c r="M137" s="184"/>
      <c r="N137" s="185"/>
      <c r="O137" s="185"/>
      <c r="P137" s="186">
        <f>SUM(P138:P140)</f>
        <v>0</v>
      </c>
      <c r="Q137" s="185"/>
      <c r="R137" s="186">
        <f>SUM(R138:R140)</f>
        <v>0</v>
      </c>
      <c r="S137" s="185"/>
      <c r="T137" s="187">
        <f>SUM(T138:T140)</f>
        <v>0</v>
      </c>
      <c r="AR137" s="188" t="s">
        <v>88</v>
      </c>
      <c r="AT137" s="189" t="s">
        <v>78</v>
      </c>
      <c r="AU137" s="189" t="s">
        <v>86</v>
      </c>
      <c r="AY137" s="188" t="s">
        <v>149</v>
      </c>
      <c r="BK137" s="190">
        <f>SUM(BK138:BK140)</f>
        <v>0</v>
      </c>
    </row>
    <row r="138" spans="1:65" s="2" customFormat="1" ht="44.25" customHeight="1">
      <c r="A138" s="35"/>
      <c r="B138" s="36"/>
      <c r="C138" s="193" t="s">
        <v>201</v>
      </c>
      <c r="D138" s="193" t="s">
        <v>152</v>
      </c>
      <c r="E138" s="194" t="s">
        <v>574</v>
      </c>
      <c r="F138" s="195" t="s">
        <v>575</v>
      </c>
      <c r="G138" s="196" t="s">
        <v>549</v>
      </c>
      <c r="H138" s="197">
        <v>5</v>
      </c>
      <c r="I138" s="198"/>
      <c r="J138" s="199">
        <f>ROUND(I138*H138,2)</f>
        <v>0</v>
      </c>
      <c r="K138" s="200"/>
      <c r="L138" s="40"/>
      <c r="M138" s="201" t="s">
        <v>1</v>
      </c>
      <c r="N138" s="202" t="s">
        <v>44</v>
      </c>
      <c r="O138" s="72"/>
      <c r="P138" s="203">
        <f>O138*H138</f>
        <v>0</v>
      </c>
      <c r="Q138" s="203">
        <v>0</v>
      </c>
      <c r="R138" s="203">
        <f>Q138*H138</f>
        <v>0</v>
      </c>
      <c r="S138" s="203">
        <v>0</v>
      </c>
      <c r="T138" s="204">
        <f>S138*H138</f>
        <v>0</v>
      </c>
      <c r="U138" s="35"/>
      <c r="V138" s="35"/>
      <c r="W138" s="35"/>
      <c r="X138" s="35"/>
      <c r="Y138" s="35"/>
      <c r="Z138" s="35"/>
      <c r="AA138" s="35"/>
      <c r="AB138" s="35"/>
      <c r="AC138" s="35"/>
      <c r="AD138" s="35"/>
      <c r="AE138" s="35"/>
      <c r="AR138" s="205" t="s">
        <v>242</v>
      </c>
      <c r="AT138" s="205" t="s">
        <v>152</v>
      </c>
      <c r="AU138" s="205" t="s">
        <v>88</v>
      </c>
      <c r="AY138" s="18" t="s">
        <v>149</v>
      </c>
      <c r="BE138" s="206">
        <f>IF(N138="základní",J138,0)</f>
        <v>0</v>
      </c>
      <c r="BF138" s="206">
        <f>IF(N138="snížená",J138,0)</f>
        <v>0</v>
      </c>
      <c r="BG138" s="206">
        <f>IF(N138="zákl. přenesená",J138,0)</f>
        <v>0</v>
      </c>
      <c r="BH138" s="206">
        <f>IF(N138="sníž. přenesená",J138,0)</f>
        <v>0</v>
      </c>
      <c r="BI138" s="206">
        <f>IF(N138="nulová",J138,0)</f>
        <v>0</v>
      </c>
      <c r="BJ138" s="18" t="s">
        <v>86</v>
      </c>
      <c r="BK138" s="206">
        <f>ROUND(I138*H138,2)</f>
        <v>0</v>
      </c>
      <c r="BL138" s="18" t="s">
        <v>242</v>
      </c>
      <c r="BM138" s="205" t="s">
        <v>576</v>
      </c>
    </row>
    <row r="139" spans="1:65" s="2" customFormat="1" ht="37.9" customHeight="1">
      <c r="A139" s="35"/>
      <c r="B139" s="36"/>
      <c r="C139" s="193" t="s">
        <v>182</v>
      </c>
      <c r="D139" s="193" t="s">
        <v>152</v>
      </c>
      <c r="E139" s="194" t="s">
        <v>577</v>
      </c>
      <c r="F139" s="195" t="s">
        <v>578</v>
      </c>
      <c r="G139" s="196" t="s">
        <v>186</v>
      </c>
      <c r="H139" s="197">
        <v>20</v>
      </c>
      <c r="I139" s="198"/>
      <c r="J139" s="199">
        <f>ROUND(I139*H139,2)</f>
        <v>0</v>
      </c>
      <c r="K139" s="200"/>
      <c r="L139" s="40"/>
      <c r="M139" s="201" t="s">
        <v>1</v>
      </c>
      <c r="N139" s="202" t="s">
        <v>44</v>
      </c>
      <c r="O139" s="72"/>
      <c r="P139" s="203">
        <f>O139*H139</f>
        <v>0</v>
      </c>
      <c r="Q139" s="203">
        <v>0</v>
      </c>
      <c r="R139" s="203">
        <f>Q139*H139</f>
        <v>0</v>
      </c>
      <c r="S139" s="203">
        <v>0</v>
      </c>
      <c r="T139" s="204">
        <f>S139*H139</f>
        <v>0</v>
      </c>
      <c r="U139" s="35"/>
      <c r="V139" s="35"/>
      <c r="W139" s="35"/>
      <c r="X139" s="35"/>
      <c r="Y139" s="35"/>
      <c r="Z139" s="35"/>
      <c r="AA139" s="35"/>
      <c r="AB139" s="35"/>
      <c r="AC139" s="35"/>
      <c r="AD139" s="35"/>
      <c r="AE139" s="35"/>
      <c r="AR139" s="205" t="s">
        <v>242</v>
      </c>
      <c r="AT139" s="205" t="s">
        <v>152</v>
      </c>
      <c r="AU139" s="205" t="s">
        <v>88</v>
      </c>
      <c r="AY139" s="18" t="s">
        <v>149</v>
      </c>
      <c r="BE139" s="206">
        <f>IF(N139="základní",J139,0)</f>
        <v>0</v>
      </c>
      <c r="BF139" s="206">
        <f>IF(N139="snížená",J139,0)</f>
        <v>0</v>
      </c>
      <c r="BG139" s="206">
        <f>IF(N139="zákl. přenesená",J139,0)</f>
        <v>0</v>
      </c>
      <c r="BH139" s="206">
        <f>IF(N139="sníž. přenesená",J139,0)</f>
        <v>0</v>
      </c>
      <c r="BI139" s="206">
        <f>IF(N139="nulová",J139,0)</f>
        <v>0</v>
      </c>
      <c r="BJ139" s="18" t="s">
        <v>86</v>
      </c>
      <c r="BK139" s="206">
        <f>ROUND(I139*H139,2)</f>
        <v>0</v>
      </c>
      <c r="BL139" s="18" t="s">
        <v>242</v>
      </c>
      <c r="BM139" s="205" t="s">
        <v>579</v>
      </c>
    </row>
    <row r="140" spans="1:65" s="2" customFormat="1" ht="37.9" customHeight="1">
      <c r="A140" s="35"/>
      <c r="B140" s="36"/>
      <c r="C140" s="193" t="s">
        <v>209</v>
      </c>
      <c r="D140" s="193" t="s">
        <v>152</v>
      </c>
      <c r="E140" s="194" t="s">
        <v>580</v>
      </c>
      <c r="F140" s="195" t="s">
        <v>581</v>
      </c>
      <c r="G140" s="196" t="s">
        <v>549</v>
      </c>
      <c r="H140" s="197">
        <v>4</v>
      </c>
      <c r="I140" s="198"/>
      <c r="J140" s="199">
        <f>ROUND(I140*H140,2)</f>
        <v>0</v>
      </c>
      <c r="K140" s="200"/>
      <c r="L140" s="40"/>
      <c r="M140" s="201" t="s">
        <v>1</v>
      </c>
      <c r="N140" s="202" t="s">
        <v>44</v>
      </c>
      <c r="O140" s="72"/>
      <c r="P140" s="203">
        <f>O140*H140</f>
        <v>0</v>
      </c>
      <c r="Q140" s="203">
        <v>0</v>
      </c>
      <c r="R140" s="203">
        <f>Q140*H140</f>
        <v>0</v>
      </c>
      <c r="S140" s="203">
        <v>0</v>
      </c>
      <c r="T140" s="204">
        <f>S140*H140</f>
        <v>0</v>
      </c>
      <c r="U140" s="35"/>
      <c r="V140" s="35"/>
      <c r="W140" s="35"/>
      <c r="X140" s="35"/>
      <c r="Y140" s="35"/>
      <c r="Z140" s="35"/>
      <c r="AA140" s="35"/>
      <c r="AB140" s="35"/>
      <c r="AC140" s="35"/>
      <c r="AD140" s="35"/>
      <c r="AE140" s="35"/>
      <c r="AR140" s="205" t="s">
        <v>242</v>
      </c>
      <c r="AT140" s="205" t="s">
        <v>152</v>
      </c>
      <c r="AU140" s="205" t="s">
        <v>88</v>
      </c>
      <c r="AY140" s="18" t="s">
        <v>149</v>
      </c>
      <c r="BE140" s="206">
        <f>IF(N140="základní",J140,0)</f>
        <v>0</v>
      </c>
      <c r="BF140" s="206">
        <f>IF(N140="snížená",J140,0)</f>
        <v>0</v>
      </c>
      <c r="BG140" s="206">
        <f>IF(N140="zákl. přenesená",J140,0)</f>
        <v>0</v>
      </c>
      <c r="BH140" s="206">
        <f>IF(N140="sníž. přenesená",J140,0)</f>
        <v>0</v>
      </c>
      <c r="BI140" s="206">
        <f>IF(N140="nulová",J140,0)</f>
        <v>0</v>
      </c>
      <c r="BJ140" s="18" t="s">
        <v>86</v>
      </c>
      <c r="BK140" s="206">
        <f>ROUND(I140*H140,2)</f>
        <v>0</v>
      </c>
      <c r="BL140" s="18" t="s">
        <v>242</v>
      </c>
      <c r="BM140" s="205" t="s">
        <v>582</v>
      </c>
    </row>
    <row r="141" spans="1:65" s="12" customFormat="1" ht="22.9" customHeight="1">
      <c r="B141" s="177"/>
      <c r="C141" s="178"/>
      <c r="D141" s="179" t="s">
        <v>78</v>
      </c>
      <c r="E141" s="191" t="s">
        <v>583</v>
      </c>
      <c r="F141" s="191" t="s">
        <v>584</v>
      </c>
      <c r="G141" s="178"/>
      <c r="H141" s="178"/>
      <c r="I141" s="181"/>
      <c r="J141" s="192">
        <f>BK141</f>
        <v>0</v>
      </c>
      <c r="K141" s="178"/>
      <c r="L141" s="183"/>
      <c r="M141" s="184"/>
      <c r="N141" s="185"/>
      <c r="O141" s="185"/>
      <c r="P141" s="186">
        <f>SUM(P142:P162)</f>
        <v>0</v>
      </c>
      <c r="Q141" s="185"/>
      <c r="R141" s="186">
        <f>SUM(R142:R162)</f>
        <v>0</v>
      </c>
      <c r="S141" s="185"/>
      <c r="T141" s="187">
        <f>SUM(T142:T162)</f>
        <v>0</v>
      </c>
      <c r="AR141" s="188" t="s">
        <v>88</v>
      </c>
      <c r="AT141" s="189" t="s">
        <v>78</v>
      </c>
      <c r="AU141" s="189" t="s">
        <v>86</v>
      </c>
      <c r="AY141" s="188" t="s">
        <v>149</v>
      </c>
      <c r="BK141" s="190">
        <f>SUM(BK142:BK162)</f>
        <v>0</v>
      </c>
    </row>
    <row r="142" spans="1:65" s="2" customFormat="1" ht="101.25" customHeight="1">
      <c r="A142" s="35"/>
      <c r="B142" s="36"/>
      <c r="C142" s="255" t="s">
        <v>218</v>
      </c>
      <c r="D142" s="255" t="s">
        <v>261</v>
      </c>
      <c r="E142" s="256" t="s">
        <v>585</v>
      </c>
      <c r="F142" s="257" t="s">
        <v>586</v>
      </c>
      <c r="G142" s="258" t="s">
        <v>567</v>
      </c>
      <c r="H142" s="259">
        <v>1</v>
      </c>
      <c r="I142" s="260"/>
      <c r="J142" s="261">
        <f>ROUND(I142*H142,2)</f>
        <v>0</v>
      </c>
      <c r="K142" s="262"/>
      <c r="L142" s="263"/>
      <c r="M142" s="264" t="s">
        <v>1</v>
      </c>
      <c r="N142" s="265" t="s">
        <v>44</v>
      </c>
      <c r="O142" s="72"/>
      <c r="P142" s="203">
        <f>O142*H142</f>
        <v>0</v>
      </c>
      <c r="Q142" s="203">
        <v>0</v>
      </c>
      <c r="R142" s="203">
        <f>Q142*H142</f>
        <v>0</v>
      </c>
      <c r="S142" s="203">
        <v>0</v>
      </c>
      <c r="T142" s="204">
        <f>S142*H142</f>
        <v>0</v>
      </c>
      <c r="U142" s="35"/>
      <c r="V142" s="35"/>
      <c r="W142" s="35"/>
      <c r="X142" s="35"/>
      <c r="Y142" s="35"/>
      <c r="Z142" s="35"/>
      <c r="AA142" s="35"/>
      <c r="AB142" s="35"/>
      <c r="AC142" s="35"/>
      <c r="AD142" s="35"/>
      <c r="AE142" s="35"/>
      <c r="AR142" s="205" t="s">
        <v>264</v>
      </c>
      <c r="AT142" s="205" t="s">
        <v>261</v>
      </c>
      <c r="AU142" s="205" t="s">
        <v>88</v>
      </c>
      <c r="AY142" s="18" t="s">
        <v>149</v>
      </c>
      <c r="BE142" s="206">
        <f>IF(N142="základní",J142,0)</f>
        <v>0</v>
      </c>
      <c r="BF142" s="206">
        <f>IF(N142="snížená",J142,0)</f>
        <v>0</v>
      </c>
      <c r="BG142" s="206">
        <f>IF(N142="zákl. přenesená",J142,0)</f>
        <v>0</v>
      </c>
      <c r="BH142" s="206">
        <f>IF(N142="sníž. přenesená",J142,0)</f>
        <v>0</v>
      </c>
      <c r="BI142" s="206">
        <f>IF(N142="nulová",J142,0)</f>
        <v>0</v>
      </c>
      <c r="BJ142" s="18" t="s">
        <v>86</v>
      </c>
      <c r="BK142" s="206">
        <f>ROUND(I142*H142,2)</f>
        <v>0</v>
      </c>
      <c r="BL142" s="18" t="s">
        <v>242</v>
      </c>
      <c r="BM142" s="205" t="s">
        <v>587</v>
      </c>
    </row>
    <row r="143" spans="1:65" s="2" customFormat="1" ht="104.45" customHeight="1">
      <c r="A143" s="35"/>
      <c r="B143" s="36"/>
      <c r="C143" s="255" t="s">
        <v>223</v>
      </c>
      <c r="D143" s="255" t="s">
        <v>261</v>
      </c>
      <c r="E143" s="256" t="s">
        <v>588</v>
      </c>
      <c r="F143" s="257" t="s">
        <v>589</v>
      </c>
      <c r="G143" s="258" t="s">
        <v>567</v>
      </c>
      <c r="H143" s="259">
        <v>2</v>
      </c>
      <c r="I143" s="260"/>
      <c r="J143" s="261">
        <f>ROUND(I143*H143,2)</f>
        <v>0</v>
      </c>
      <c r="K143" s="262"/>
      <c r="L143" s="263"/>
      <c r="M143" s="264" t="s">
        <v>1</v>
      </c>
      <c r="N143" s="265" t="s">
        <v>44</v>
      </c>
      <c r="O143" s="72"/>
      <c r="P143" s="203">
        <f>O143*H143</f>
        <v>0</v>
      </c>
      <c r="Q143" s="203">
        <v>0</v>
      </c>
      <c r="R143" s="203">
        <f>Q143*H143</f>
        <v>0</v>
      </c>
      <c r="S143" s="203">
        <v>0</v>
      </c>
      <c r="T143" s="204">
        <f>S143*H143</f>
        <v>0</v>
      </c>
      <c r="U143" s="35"/>
      <c r="V143" s="35"/>
      <c r="W143" s="35"/>
      <c r="X143" s="35"/>
      <c r="Y143" s="35"/>
      <c r="Z143" s="35"/>
      <c r="AA143" s="35"/>
      <c r="AB143" s="35"/>
      <c r="AC143" s="35"/>
      <c r="AD143" s="35"/>
      <c r="AE143" s="35"/>
      <c r="AR143" s="205" t="s">
        <v>264</v>
      </c>
      <c r="AT143" s="205" t="s">
        <v>261</v>
      </c>
      <c r="AU143" s="205" t="s">
        <v>88</v>
      </c>
      <c r="AY143" s="18" t="s">
        <v>149</v>
      </c>
      <c r="BE143" s="206">
        <f>IF(N143="základní",J143,0)</f>
        <v>0</v>
      </c>
      <c r="BF143" s="206">
        <f>IF(N143="snížená",J143,0)</f>
        <v>0</v>
      </c>
      <c r="BG143" s="206">
        <f>IF(N143="zákl. přenesená",J143,0)</f>
        <v>0</v>
      </c>
      <c r="BH143" s="206">
        <f>IF(N143="sníž. přenesená",J143,0)</f>
        <v>0</v>
      </c>
      <c r="BI143" s="206">
        <f>IF(N143="nulová",J143,0)</f>
        <v>0</v>
      </c>
      <c r="BJ143" s="18" t="s">
        <v>86</v>
      </c>
      <c r="BK143" s="206">
        <f>ROUND(I143*H143,2)</f>
        <v>0</v>
      </c>
      <c r="BL143" s="18" t="s">
        <v>242</v>
      </c>
      <c r="BM143" s="205" t="s">
        <v>590</v>
      </c>
    </row>
    <row r="144" spans="1:65" s="2" customFormat="1" ht="29.25">
      <c r="A144" s="35"/>
      <c r="B144" s="36"/>
      <c r="C144" s="37"/>
      <c r="D144" s="207" t="s">
        <v>157</v>
      </c>
      <c r="E144" s="37"/>
      <c r="F144" s="208" t="s">
        <v>591</v>
      </c>
      <c r="G144" s="37"/>
      <c r="H144" s="37"/>
      <c r="I144" s="209"/>
      <c r="J144" s="37"/>
      <c r="K144" s="37"/>
      <c r="L144" s="40"/>
      <c r="M144" s="210"/>
      <c r="N144" s="211"/>
      <c r="O144" s="72"/>
      <c r="P144" s="72"/>
      <c r="Q144" s="72"/>
      <c r="R144" s="72"/>
      <c r="S144" s="72"/>
      <c r="T144" s="73"/>
      <c r="U144" s="35"/>
      <c r="V144" s="35"/>
      <c r="W144" s="35"/>
      <c r="X144" s="35"/>
      <c r="Y144" s="35"/>
      <c r="Z144" s="35"/>
      <c r="AA144" s="35"/>
      <c r="AB144" s="35"/>
      <c r="AC144" s="35"/>
      <c r="AD144" s="35"/>
      <c r="AE144" s="35"/>
      <c r="AT144" s="18" t="s">
        <v>157</v>
      </c>
      <c r="AU144" s="18" t="s">
        <v>88</v>
      </c>
    </row>
    <row r="145" spans="1:65" s="2" customFormat="1" ht="104.45" customHeight="1">
      <c r="A145" s="35"/>
      <c r="B145" s="36"/>
      <c r="C145" s="255" t="s">
        <v>228</v>
      </c>
      <c r="D145" s="255" t="s">
        <v>261</v>
      </c>
      <c r="E145" s="256" t="s">
        <v>592</v>
      </c>
      <c r="F145" s="257" t="s">
        <v>593</v>
      </c>
      <c r="G145" s="258" t="s">
        <v>567</v>
      </c>
      <c r="H145" s="259">
        <v>1</v>
      </c>
      <c r="I145" s="260"/>
      <c r="J145" s="261">
        <f>ROUND(I145*H145,2)</f>
        <v>0</v>
      </c>
      <c r="K145" s="262"/>
      <c r="L145" s="263"/>
      <c r="M145" s="264" t="s">
        <v>1</v>
      </c>
      <c r="N145" s="265" t="s">
        <v>44</v>
      </c>
      <c r="O145" s="72"/>
      <c r="P145" s="203">
        <f>O145*H145</f>
        <v>0</v>
      </c>
      <c r="Q145" s="203">
        <v>0</v>
      </c>
      <c r="R145" s="203">
        <f>Q145*H145</f>
        <v>0</v>
      </c>
      <c r="S145" s="203">
        <v>0</v>
      </c>
      <c r="T145" s="204">
        <f>S145*H145</f>
        <v>0</v>
      </c>
      <c r="U145" s="35"/>
      <c r="V145" s="35"/>
      <c r="W145" s="35"/>
      <c r="X145" s="35"/>
      <c r="Y145" s="35"/>
      <c r="Z145" s="35"/>
      <c r="AA145" s="35"/>
      <c r="AB145" s="35"/>
      <c r="AC145" s="35"/>
      <c r="AD145" s="35"/>
      <c r="AE145" s="35"/>
      <c r="AR145" s="205" t="s">
        <v>264</v>
      </c>
      <c r="AT145" s="205" t="s">
        <v>261</v>
      </c>
      <c r="AU145" s="205" t="s">
        <v>88</v>
      </c>
      <c r="AY145" s="18" t="s">
        <v>149</v>
      </c>
      <c r="BE145" s="206">
        <f>IF(N145="základní",J145,0)</f>
        <v>0</v>
      </c>
      <c r="BF145" s="206">
        <f>IF(N145="snížená",J145,0)</f>
        <v>0</v>
      </c>
      <c r="BG145" s="206">
        <f>IF(N145="zákl. přenesená",J145,0)</f>
        <v>0</v>
      </c>
      <c r="BH145" s="206">
        <f>IF(N145="sníž. přenesená",J145,0)</f>
        <v>0</v>
      </c>
      <c r="BI145" s="206">
        <f>IF(N145="nulová",J145,0)</f>
        <v>0</v>
      </c>
      <c r="BJ145" s="18" t="s">
        <v>86</v>
      </c>
      <c r="BK145" s="206">
        <f>ROUND(I145*H145,2)</f>
        <v>0</v>
      </c>
      <c r="BL145" s="18" t="s">
        <v>242</v>
      </c>
      <c r="BM145" s="205" t="s">
        <v>594</v>
      </c>
    </row>
    <row r="146" spans="1:65" s="2" customFormat="1" ht="29.25">
      <c r="A146" s="35"/>
      <c r="B146" s="36"/>
      <c r="C146" s="37"/>
      <c r="D146" s="207" t="s">
        <v>157</v>
      </c>
      <c r="E146" s="37"/>
      <c r="F146" s="208" t="s">
        <v>591</v>
      </c>
      <c r="G146" s="37"/>
      <c r="H146" s="37"/>
      <c r="I146" s="209"/>
      <c r="J146" s="37"/>
      <c r="K146" s="37"/>
      <c r="L146" s="40"/>
      <c r="M146" s="210"/>
      <c r="N146" s="211"/>
      <c r="O146" s="72"/>
      <c r="P146" s="72"/>
      <c r="Q146" s="72"/>
      <c r="R146" s="72"/>
      <c r="S146" s="72"/>
      <c r="T146" s="73"/>
      <c r="U146" s="35"/>
      <c r="V146" s="35"/>
      <c r="W146" s="35"/>
      <c r="X146" s="35"/>
      <c r="Y146" s="35"/>
      <c r="Z146" s="35"/>
      <c r="AA146" s="35"/>
      <c r="AB146" s="35"/>
      <c r="AC146" s="35"/>
      <c r="AD146" s="35"/>
      <c r="AE146" s="35"/>
      <c r="AT146" s="18" t="s">
        <v>157</v>
      </c>
      <c r="AU146" s="18" t="s">
        <v>88</v>
      </c>
    </row>
    <row r="147" spans="1:65" s="2" customFormat="1" ht="90" customHeight="1">
      <c r="A147" s="35"/>
      <c r="B147" s="36"/>
      <c r="C147" s="255" t="s">
        <v>232</v>
      </c>
      <c r="D147" s="255" t="s">
        <v>261</v>
      </c>
      <c r="E147" s="256" t="s">
        <v>595</v>
      </c>
      <c r="F147" s="257" t="s">
        <v>596</v>
      </c>
      <c r="G147" s="258" t="s">
        <v>567</v>
      </c>
      <c r="H147" s="259">
        <v>1</v>
      </c>
      <c r="I147" s="260"/>
      <c r="J147" s="261">
        <f>ROUND(I147*H147,2)</f>
        <v>0</v>
      </c>
      <c r="K147" s="262"/>
      <c r="L147" s="263"/>
      <c r="M147" s="264" t="s">
        <v>1</v>
      </c>
      <c r="N147" s="265" t="s">
        <v>44</v>
      </c>
      <c r="O147" s="72"/>
      <c r="P147" s="203">
        <f>O147*H147</f>
        <v>0</v>
      </c>
      <c r="Q147" s="203">
        <v>0</v>
      </c>
      <c r="R147" s="203">
        <f>Q147*H147</f>
        <v>0</v>
      </c>
      <c r="S147" s="203">
        <v>0</v>
      </c>
      <c r="T147" s="204">
        <f>S147*H147</f>
        <v>0</v>
      </c>
      <c r="U147" s="35"/>
      <c r="V147" s="35"/>
      <c r="W147" s="35"/>
      <c r="X147" s="35"/>
      <c r="Y147" s="35"/>
      <c r="Z147" s="35"/>
      <c r="AA147" s="35"/>
      <c r="AB147" s="35"/>
      <c r="AC147" s="35"/>
      <c r="AD147" s="35"/>
      <c r="AE147" s="35"/>
      <c r="AR147" s="205" t="s">
        <v>264</v>
      </c>
      <c r="AT147" s="205" t="s">
        <v>261</v>
      </c>
      <c r="AU147" s="205" t="s">
        <v>88</v>
      </c>
      <c r="AY147" s="18" t="s">
        <v>149</v>
      </c>
      <c r="BE147" s="206">
        <f>IF(N147="základní",J147,0)</f>
        <v>0</v>
      </c>
      <c r="BF147" s="206">
        <f>IF(N147="snížená",J147,0)</f>
        <v>0</v>
      </c>
      <c r="BG147" s="206">
        <f>IF(N147="zákl. přenesená",J147,0)</f>
        <v>0</v>
      </c>
      <c r="BH147" s="206">
        <f>IF(N147="sníž. přenesená",J147,0)</f>
        <v>0</v>
      </c>
      <c r="BI147" s="206">
        <f>IF(N147="nulová",J147,0)</f>
        <v>0</v>
      </c>
      <c r="BJ147" s="18" t="s">
        <v>86</v>
      </c>
      <c r="BK147" s="206">
        <f>ROUND(I147*H147,2)</f>
        <v>0</v>
      </c>
      <c r="BL147" s="18" t="s">
        <v>242</v>
      </c>
      <c r="BM147" s="205" t="s">
        <v>597</v>
      </c>
    </row>
    <row r="148" spans="1:65" s="2" customFormat="1" ht="29.25">
      <c r="A148" s="35"/>
      <c r="B148" s="36"/>
      <c r="C148" s="37"/>
      <c r="D148" s="207" t="s">
        <v>157</v>
      </c>
      <c r="E148" s="37"/>
      <c r="F148" s="208" t="s">
        <v>591</v>
      </c>
      <c r="G148" s="37"/>
      <c r="H148" s="37"/>
      <c r="I148" s="209"/>
      <c r="J148" s="37"/>
      <c r="K148" s="37"/>
      <c r="L148" s="40"/>
      <c r="M148" s="210"/>
      <c r="N148" s="211"/>
      <c r="O148" s="72"/>
      <c r="P148" s="72"/>
      <c r="Q148" s="72"/>
      <c r="R148" s="72"/>
      <c r="S148" s="72"/>
      <c r="T148" s="73"/>
      <c r="U148" s="35"/>
      <c r="V148" s="35"/>
      <c r="W148" s="35"/>
      <c r="X148" s="35"/>
      <c r="Y148" s="35"/>
      <c r="Z148" s="35"/>
      <c r="AA148" s="35"/>
      <c r="AB148" s="35"/>
      <c r="AC148" s="35"/>
      <c r="AD148" s="35"/>
      <c r="AE148" s="35"/>
      <c r="AT148" s="18" t="s">
        <v>157</v>
      </c>
      <c r="AU148" s="18" t="s">
        <v>88</v>
      </c>
    </row>
    <row r="149" spans="1:65" s="2" customFormat="1" ht="16.5" customHeight="1">
      <c r="A149" s="35"/>
      <c r="B149" s="36"/>
      <c r="C149" s="255" t="s">
        <v>8</v>
      </c>
      <c r="D149" s="255" t="s">
        <v>261</v>
      </c>
      <c r="E149" s="256" t="s">
        <v>598</v>
      </c>
      <c r="F149" s="257" t="s">
        <v>599</v>
      </c>
      <c r="G149" s="258" t="s">
        <v>567</v>
      </c>
      <c r="H149" s="259">
        <v>3</v>
      </c>
      <c r="I149" s="260"/>
      <c r="J149" s="261">
        <f t="shared" ref="J149:J162" si="0">ROUND(I149*H149,2)</f>
        <v>0</v>
      </c>
      <c r="K149" s="262"/>
      <c r="L149" s="263"/>
      <c r="M149" s="264" t="s">
        <v>1</v>
      </c>
      <c r="N149" s="265" t="s">
        <v>44</v>
      </c>
      <c r="O149" s="72"/>
      <c r="P149" s="203">
        <f t="shared" ref="P149:P162" si="1">O149*H149</f>
        <v>0</v>
      </c>
      <c r="Q149" s="203">
        <v>0</v>
      </c>
      <c r="R149" s="203">
        <f t="shared" ref="R149:R162" si="2">Q149*H149</f>
        <v>0</v>
      </c>
      <c r="S149" s="203">
        <v>0</v>
      </c>
      <c r="T149" s="204">
        <f t="shared" ref="T149:T162" si="3">S149*H149</f>
        <v>0</v>
      </c>
      <c r="U149" s="35"/>
      <c r="V149" s="35"/>
      <c r="W149" s="35"/>
      <c r="X149" s="35"/>
      <c r="Y149" s="35"/>
      <c r="Z149" s="35"/>
      <c r="AA149" s="35"/>
      <c r="AB149" s="35"/>
      <c r="AC149" s="35"/>
      <c r="AD149" s="35"/>
      <c r="AE149" s="35"/>
      <c r="AR149" s="205" t="s">
        <v>264</v>
      </c>
      <c r="AT149" s="205" t="s">
        <v>261</v>
      </c>
      <c r="AU149" s="205" t="s">
        <v>88</v>
      </c>
      <c r="AY149" s="18" t="s">
        <v>149</v>
      </c>
      <c r="BE149" s="206">
        <f t="shared" ref="BE149:BE162" si="4">IF(N149="základní",J149,0)</f>
        <v>0</v>
      </c>
      <c r="BF149" s="206">
        <f t="shared" ref="BF149:BF162" si="5">IF(N149="snížená",J149,0)</f>
        <v>0</v>
      </c>
      <c r="BG149" s="206">
        <f t="shared" ref="BG149:BG162" si="6">IF(N149="zákl. přenesená",J149,0)</f>
        <v>0</v>
      </c>
      <c r="BH149" s="206">
        <f t="shared" ref="BH149:BH162" si="7">IF(N149="sníž. přenesená",J149,0)</f>
        <v>0</v>
      </c>
      <c r="BI149" s="206">
        <f t="shared" ref="BI149:BI162" si="8">IF(N149="nulová",J149,0)</f>
        <v>0</v>
      </c>
      <c r="BJ149" s="18" t="s">
        <v>86</v>
      </c>
      <c r="BK149" s="206">
        <f t="shared" ref="BK149:BK162" si="9">ROUND(I149*H149,2)</f>
        <v>0</v>
      </c>
      <c r="BL149" s="18" t="s">
        <v>242</v>
      </c>
      <c r="BM149" s="205" t="s">
        <v>600</v>
      </c>
    </row>
    <row r="150" spans="1:65" s="2" customFormat="1" ht="16.5" customHeight="1">
      <c r="A150" s="35"/>
      <c r="B150" s="36"/>
      <c r="C150" s="255" t="s">
        <v>242</v>
      </c>
      <c r="D150" s="255" t="s">
        <v>261</v>
      </c>
      <c r="E150" s="256" t="s">
        <v>601</v>
      </c>
      <c r="F150" s="257" t="s">
        <v>602</v>
      </c>
      <c r="G150" s="258" t="s">
        <v>155</v>
      </c>
      <c r="H150" s="259">
        <v>7</v>
      </c>
      <c r="I150" s="260"/>
      <c r="J150" s="261">
        <f t="shared" si="0"/>
        <v>0</v>
      </c>
      <c r="K150" s="262"/>
      <c r="L150" s="263"/>
      <c r="M150" s="264" t="s">
        <v>1</v>
      </c>
      <c r="N150" s="265" t="s">
        <v>44</v>
      </c>
      <c r="O150" s="72"/>
      <c r="P150" s="203">
        <f t="shared" si="1"/>
        <v>0</v>
      </c>
      <c r="Q150" s="203">
        <v>0</v>
      </c>
      <c r="R150" s="203">
        <f t="shared" si="2"/>
        <v>0</v>
      </c>
      <c r="S150" s="203">
        <v>0</v>
      </c>
      <c r="T150" s="204">
        <f t="shared" si="3"/>
        <v>0</v>
      </c>
      <c r="U150" s="35"/>
      <c r="V150" s="35"/>
      <c r="W150" s="35"/>
      <c r="X150" s="35"/>
      <c r="Y150" s="35"/>
      <c r="Z150" s="35"/>
      <c r="AA150" s="35"/>
      <c r="AB150" s="35"/>
      <c r="AC150" s="35"/>
      <c r="AD150" s="35"/>
      <c r="AE150" s="35"/>
      <c r="AR150" s="205" t="s">
        <v>264</v>
      </c>
      <c r="AT150" s="205" t="s">
        <v>261</v>
      </c>
      <c r="AU150" s="205" t="s">
        <v>88</v>
      </c>
      <c r="AY150" s="18" t="s">
        <v>149</v>
      </c>
      <c r="BE150" s="206">
        <f t="shared" si="4"/>
        <v>0</v>
      </c>
      <c r="BF150" s="206">
        <f t="shared" si="5"/>
        <v>0</v>
      </c>
      <c r="BG150" s="206">
        <f t="shared" si="6"/>
        <v>0</v>
      </c>
      <c r="BH150" s="206">
        <f t="shared" si="7"/>
        <v>0</v>
      </c>
      <c r="BI150" s="206">
        <f t="shared" si="8"/>
        <v>0</v>
      </c>
      <c r="BJ150" s="18" t="s">
        <v>86</v>
      </c>
      <c r="BK150" s="206">
        <f t="shared" si="9"/>
        <v>0</v>
      </c>
      <c r="BL150" s="18" t="s">
        <v>242</v>
      </c>
      <c r="BM150" s="205" t="s">
        <v>603</v>
      </c>
    </row>
    <row r="151" spans="1:65" s="2" customFormat="1" ht="16.5" customHeight="1">
      <c r="A151" s="35"/>
      <c r="B151" s="36"/>
      <c r="C151" s="255" t="s">
        <v>246</v>
      </c>
      <c r="D151" s="255" t="s">
        <v>261</v>
      </c>
      <c r="E151" s="256" t="s">
        <v>604</v>
      </c>
      <c r="F151" s="257" t="s">
        <v>605</v>
      </c>
      <c r="G151" s="258" t="s">
        <v>155</v>
      </c>
      <c r="H151" s="259">
        <v>16</v>
      </c>
      <c r="I151" s="260"/>
      <c r="J151" s="261">
        <f t="shared" si="0"/>
        <v>0</v>
      </c>
      <c r="K151" s="262"/>
      <c r="L151" s="263"/>
      <c r="M151" s="264" t="s">
        <v>1</v>
      </c>
      <c r="N151" s="265" t="s">
        <v>44</v>
      </c>
      <c r="O151" s="72"/>
      <c r="P151" s="203">
        <f t="shared" si="1"/>
        <v>0</v>
      </c>
      <c r="Q151" s="203">
        <v>0</v>
      </c>
      <c r="R151" s="203">
        <f t="shared" si="2"/>
        <v>0</v>
      </c>
      <c r="S151" s="203">
        <v>0</v>
      </c>
      <c r="T151" s="204">
        <f t="shared" si="3"/>
        <v>0</v>
      </c>
      <c r="U151" s="35"/>
      <c r="V151" s="35"/>
      <c r="W151" s="35"/>
      <c r="X151" s="35"/>
      <c r="Y151" s="35"/>
      <c r="Z151" s="35"/>
      <c r="AA151" s="35"/>
      <c r="AB151" s="35"/>
      <c r="AC151" s="35"/>
      <c r="AD151" s="35"/>
      <c r="AE151" s="35"/>
      <c r="AR151" s="205" t="s">
        <v>264</v>
      </c>
      <c r="AT151" s="205" t="s">
        <v>261</v>
      </c>
      <c r="AU151" s="205" t="s">
        <v>88</v>
      </c>
      <c r="AY151" s="18" t="s">
        <v>149</v>
      </c>
      <c r="BE151" s="206">
        <f t="shared" si="4"/>
        <v>0</v>
      </c>
      <c r="BF151" s="206">
        <f t="shared" si="5"/>
        <v>0</v>
      </c>
      <c r="BG151" s="206">
        <f t="shared" si="6"/>
        <v>0</v>
      </c>
      <c r="BH151" s="206">
        <f t="shared" si="7"/>
        <v>0</v>
      </c>
      <c r="BI151" s="206">
        <f t="shared" si="8"/>
        <v>0</v>
      </c>
      <c r="BJ151" s="18" t="s">
        <v>86</v>
      </c>
      <c r="BK151" s="206">
        <f t="shared" si="9"/>
        <v>0</v>
      </c>
      <c r="BL151" s="18" t="s">
        <v>242</v>
      </c>
      <c r="BM151" s="205" t="s">
        <v>606</v>
      </c>
    </row>
    <row r="152" spans="1:65" s="2" customFormat="1" ht="16.5" customHeight="1">
      <c r="A152" s="35"/>
      <c r="B152" s="36"/>
      <c r="C152" s="255" t="s">
        <v>254</v>
      </c>
      <c r="D152" s="255" t="s">
        <v>261</v>
      </c>
      <c r="E152" s="256" t="s">
        <v>607</v>
      </c>
      <c r="F152" s="257" t="s">
        <v>608</v>
      </c>
      <c r="G152" s="258" t="s">
        <v>155</v>
      </c>
      <c r="H152" s="259">
        <v>8</v>
      </c>
      <c r="I152" s="260"/>
      <c r="J152" s="261">
        <f t="shared" si="0"/>
        <v>0</v>
      </c>
      <c r="K152" s="262"/>
      <c r="L152" s="263"/>
      <c r="M152" s="264" t="s">
        <v>1</v>
      </c>
      <c r="N152" s="265" t="s">
        <v>44</v>
      </c>
      <c r="O152" s="72"/>
      <c r="P152" s="203">
        <f t="shared" si="1"/>
        <v>0</v>
      </c>
      <c r="Q152" s="203">
        <v>0</v>
      </c>
      <c r="R152" s="203">
        <f t="shared" si="2"/>
        <v>0</v>
      </c>
      <c r="S152" s="203">
        <v>0</v>
      </c>
      <c r="T152" s="204">
        <f t="shared" si="3"/>
        <v>0</v>
      </c>
      <c r="U152" s="35"/>
      <c r="V152" s="35"/>
      <c r="W152" s="35"/>
      <c r="X152" s="35"/>
      <c r="Y152" s="35"/>
      <c r="Z152" s="35"/>
      <c r="AA152" s="35"/>
      <c r="AB152" s="35"/>
      <c r="AC152" s="35"/>
      <c r="AD152" s="35"/>
      <c r="AE152" s="35"/>
      <c r="AR152" s="205" t="s">
        <v>264</v>
      </c>
      <c r="AT152" s="205" t="s">
        <v>261</v>
      </c>
      <c r="AU152" s="205" t="s">
        <v>88</v>
      </c>
      <c r="AY152" s="18" t="s">
        <v>149</v>
      </c>
      <c r="BE152" s="206">
        <f t="shared" si="4"/>
        <v>0</v>
      </c>
      <c r="BF152" s="206">
        <f t="shared" si="5"/>
        <v>0</v>
      </c>
      <c r="BG152" s="206">
        <f t="shared" si="6"/>
        <v>0</v>
      </c>
      <c r="BH152" s="206">
        <f t="shared" si="7"/>
        <v>0</v>
      </c>
      <c r="BI152" s="206">
        <f t="shared" si="8"/>
        <v>0</v>
      </c>
      <c r="BJ152" s="18" t="s">
        <v>86</v>
      </c>
      <c r="BK152" s="206">
        <f t="shared" si="9"/>
        <v>0</v>
      </c>
      <c r="BL152" s="18" t="s">
        <v>242</v>
      </c>
      <c r="BM152" s="205" t="s">
        <v>609</v>
      </c>
    </row>
    <row r="153" spans="1:65" s="2" customFormat="1" ht="16.5" customHeight="1">
      <c r="A153" s="35"/>
      <c r="B153" s="36"/>
      <c r="C153" s="255" t="s">
        <v>260</v>
      </c>
      <c r="D153" s="255" t="s">
        <v>261</v>
      </c>
      <c r="E153" s="256" t="s">
        <v>610</v>
      </c>
      <c r="F153" s="257" t="s">
        <v>611</v>
      </c>
      <c r="G153" s="258" t="s">
        <v>155</v>
      </c>
      <c r="H153" s="259">
        <v>30</v>
      </c>
      <c r="I153" s="260"/>
      <c r="J153" s="261">
        <f t="shared" si="0"/>
        <v>0</v>
      </c>
      <c r="K153" s="262"/>
      <c r="L153" s="263"/>
      <c r="M153" s="264" t="s">
        <v>1</v>
      </c>
      <c r="N153" s="265" t="s">
        <v>44</v>
      </c>
      <c r="O153" s="72"/>
      <c r="P153" s="203">
        <f t="shared" si="1"/>
        <v>0</v>
      </c>
      <c r="Q153" s="203">
        <v>0</v>
      </c>
      <c r="R153" s="203">
        <f t="shared" si="2"/>
        <v>0</v>
      </c>
      <c r="S153" s="203">
        <v>0</v>
      </c>
      <c r="T153" s="204">
        <f t="shared" si="3"/>
        <v>0</v>
      </c>
      <c r="U153" s="35"/>
      <c r="V153" s="35"/>
      <c r="W153" s="35"/>
      <c r="X153" s="35"/>
      <c r="Y153" s="35"/>
      <c r="Z153" s="35"/>
      <c r="AA153" s="35"/>
      <c r="AB153" s="35"/>
      <c r="AC153" s="35"/>
      <c r="AD153" s="35"/>
      <c r="AE153" s="35"/>
      <c r="AR153" s="205" t="s">
        <v>264</v>
      </c>
      <c r="AT153" s="205" t="s">
        <v>261</v>
      </c>
      <c r="AU153" s="205" t="s">
        <v>88</v>
      </c>
      <c r="AY153" s="18" t="s">
        <v>149</v>
      </c>
      <c r="BE153" s="206">
        <f t="shared" si="4"/>
        <v>0</v>
      </c>
      <c r="BF153" s="206">
        <f t="shared" si="5"/>
        <v>0</v>
      </c>
      <c r="BG153" s="206">
        <f t="shared" si="6"/>
        <v>0</v>
      </c>
      <c r="BH153" s="206">
        <f t="shared" si="7"/>
        <v>0</v>
      </c>
      <c r="BI153" s="206">
        <f t="shared" si="8"/>
        <v>0</v>
      </c>
      <c r="BJ153" s="18" t="s">
        <v>86</v>
      </c>
      <c r="BK153" s="206">
        <f t="shared" si="9"/>
        <v>0</v>
      </c>
      <c r="BL153" s="18" t="s">
        <v>242</v>
      </c>
      <c r="BM153" s="205" t="s">
        <v>612</v>
      </c>
    </row>
    <row r="154" spans="1:65" s="2" customFormat="1" ht="16.5" customHeight="1">
      <c r="A154" s="35"/>
      <c r="B154" s="36"/>
      <c r="C154" s="255" t="s">
        <v>267</v>
      </c>
      <c r="D154" s="255" t="s">
        <v>261</v>
      </c>
      <c r="E154" s="256" t="s">
        <v>613</v>
      </c>
      <c r="F154" s="257" t="s">
        <v>614</v>
      </c>
      <c r="G154" s="258" t="s">
        <v>155</v>
      </c>
      <c r="H154" s="259">
        <v>13</v>
      </c>
      <c r="I154" s="260"/>
      <c r="J154" s="261">
        <f t="shared" si="0"/>
        <v>0</v>
      </c>
      <c r="K154" s="262"/>
      <c r="L154" s="263"/>
      <c r="M154" s="264" t="s">
        <v>1</v>
      </c>
      <c r="N154" s="265" t="s">
        <v>44</v>
      </c>
      <c r="O154" s="72"/>
      <c r="P154" s="203">
        <f t="shared" si="1"/>
        <v>0</v>
      </c>
      <c r="Q154" s="203">
        <v>0</v>
      </c>
      <c r="R154" s="203">
        <f t="shared" si="2"/>
        <v>0</v>
      </c>
      <c r="S154" s="203">
        <v>0</v>
      </c>
      <c r="T154" s="204">
        <f t="shared" si="3"/>
        <v>0</v>
      </c>
      <c r="U154" s="35"/>
      <c r="V154" s="35"/>
      <c r="W154" s="35"/>
      <c r="X154" s="35"/>
      <c r="Y154" s="35"/>
      <c r="Z154" s="35"/>
      <c r="AA154" s="35"/>
      <c r="AB154" s="35"/>
      <c r="AC154" s="35"/>
      <c r="AD154" s="35"/>
      <c r="AE154" s="35"/>
      <c r="AR154" s="205" t="s">
        <v>264</v>
      </c>
      <c r="AT154" s="205" t="s">
        <v>261</v>
      </c>
      <c r="AU154" s="205" t="s">
        <v>88</v>
      </c>
      <c r="AY154" s="18" t="s">
        <v>149</v>
      </c>
      <c r="BE154" s="206">
        <f t="shared" si="4"/>
        <v>0</v>
      </c>
      <c r="BF154" s="206">
        <f t="shared" si="5"/>
        <v>0</v>
      </c>
      <c r="BG154" s="206">
        <f t="shared" si="6"/>
        <v>0</v>
      </c>
      <c r="BH154" s="206">
        <f t="shared" si="7"/>
        <v>0</v>
      </c>
      <c r="BI154" s="206">
        <f t="shared" si="8"/>
        <v>0</v>
      </c>
      <c r="BJ154" s="18" t="s">
        <v>86</v>
      </c>
      <c r="BK154" s="206">
        <f t="shared" si="9"/>
        <v>0</v>
      </c>
      <c r="BL154" s="18" t="s">
        <v>242</v>
      </c>
      <c r="BM154" s="205" t="s">
        <v>615</v>
      </c>
    </row>
    <row r="155" spans="1:65" s="2" customFormat="1" ht="37.9" customHeight="1">
      <c r="A155" s="35"/>
      <c r="B155" s="36"/>
      <c r="C155" s="255" t="s">
        <v>7</v>
      </c>
      <c r="D155" s="255" t="s">
        <v>261</v>
      </c>
      <c r="E155" s="256" t="s">
        <v>616</v>
      </c>
      <c r="F155" s="257" t="s">
        <v>617</v>
      </c>
      <c r="G155" s="258" t="s">
        <v>155</v>
      </c>
      <c r="H155" s="259">
        <v>7</v>
      </c>
      <c r="I155" s="260"/>
      <c r="J155" s="261">
        <f t="shared" si="0"/>
        <v>0</v>
      </c>
      <c r="K155" s="262"/>
      <c r="L155" s="263"/>
      <c r="M155" s="264" t="s">
        <v>1</v>
      </c>
      <c r="N155" s="265" t="s">
        <v>44</v>
      </c>
      <c r="O155" s="72"/>
      <c r="P155" s="203">
        <f t="shared" si="1"/>
        <v>0</v>
      </c>
      <c r="Q155" s="203">
        <v>0</v>
      </c>
      <c r="R155" s="203">
        <f t="shared" si="2"/>
        <v>0</v>
      </c>
      <c r="S155" s="203">
        <v>0</v>
      </c>
      <c r="T155" s="204">
        <f t="shared" si="3"/>
        <v>0</v>
      </c>
      <c r="U155" s="35"/>
      <c r="V155" s="35"/>
      <c r="W155" s="35"/>
      <c r="X155" s="35"/>
      <c r="Y155" s="35"/>
      <c r="Z155" s="35"/>
      <c r="AA155" s="35"/>
      <c r="AB155" s="35"/>
      <c r="AC155" s="35"/>
      <c r="AD155" s="35"/>
      <c r="AE155" s="35"/>
      <c r="AR155" s="205" t="s">
        <v>264</v>
      </c>
      <c r="AT155" s="205" t="s">
        <v>261</v>
      </c>
      <c r="AU155" s="205" t="s">
        <v>88</v>
      </c>
      <c r="AY155" s="18" t="s">
        <v>149</v>
      </c>
      <c r="BE155" s="206">
        <f t="shared" si="4"/>
        <v>0</v>
      </c>
      <c r="BF155" s="206">
        <f t="shared" si="5"/>
        <v>0</v>
      </c>
      <c r="BG155" s="206">
        <f t="shared" si="6"/>
        <v>0</v>
      </c>
      <c r="BH155" s="206">
        <f t="shared" si="7"/>
        <v>0</v>
      </c>
      <c r="BI155" s="206">
        <f t="shared" si="8"/>
        <v>0</v>
      </c>
      <c r="BJ155" s="18" t="s">
        <v>86</v>
      </c>
      <c r="BK155" s="206">
        <f t="shared" si="9"/>
        <v>0</v>
      </c>
      <c r="BL155" s="18" t="s">
        <v>242</v>
      </c>
      <c r="BM155" s="205" t="s">
        <v>618</v>
      </c>
    </row>
    <row r="156" spans="1:65" s="2" customFormat="1" ht="37.9" customHeight="1">
      <c r="A156" s="35"/>
      <c r="B156" s="36"/>
      <c r="C156" s="255" t="s">
        <v>276</v>
      </c>
      <c r="D156" s="255" t="s">
        <v>261</v>
      </c>
      <c r="E156" s="256" t="s">
        <v>619</v>
      </c>
      <c r="F156" s="257" t="s">
        <v>620</v>
      </c>
      <c r="G156" s="258" t="s">
        <v>155</v>
      </c>
      <c r="H156" s="259">
        <v>16</v>
      </c>
      <c r="I156" s="260"/>
      <c r="J156" s="261">
        <f t="shared" si="0"/>
        <v>0</v>
      </c>
      <c r="K156" s="262"/>
      <c r="L156" s="263"/>
      <c r="M156" s="264" t="s">
        <v>1</v>
      </c>
      <c r="N156" s="265" t="s">
        <v>44</v>
      </c>
      <c r="O156" s="72"/>
      <c r="P156" s="203">
        <f t="shared" si="1"/>
        <v>0</v>
      </c>
      <c r="Q156" s="203">
        <v>0</v>
      </c>
      <c r="R156" s="203">
        <f t="shared" si="2"/>
        <v>0</v>
      </c>
      <c r="S156" s="203">
        <v>0</v>
      </c>
      <c r="T156" s="204">
        <f t="shared" si="3"/>
        <v>0</v>
      </c>
      <c r="U156" s="35"/>
      <c r="V156" s="35"/>
      <c r="W156" s="35"/>
      <c r="X156" s="35"/>
      <c r="Y156" s="35"/>
      <c r="Z156" s="35"/>
      <c r="AA156" s="35"/>
      <c r="AB156" s="35"/>
      <c r="AC156" s="35"/>
      <c r="AD156" s="35"/>
      <c r="AE156" s="35"/>
      <c r="AR156" s="205" t="s">
        <v>264</v>
      </c>
      <c r="AT156" s="205" t="s">
        <v>261</v>
      </c>
      <c r="AU156" s="205" t="s">
        <v>88</v>
      </c>
      <c r="AY156" s="18" t="s">
        <v>149</v>
      </c>
      <c r="BE156" s="206">
        <f t="shared" si="4"/>
        <v>0</v>
      </c>
      <c r="BF156" s="206">
        <f t="shared" si="5"/>
        <v>0</v>
      </c>
      <c r="BG156" s="206">
        <f t="shared" si="6"/>
        <v>0</v>
      </c>
      <c r="BH156" s="206">
        <f t="shared" si="7"/>
        <v>0</v>
      </c>
      <c r="BI156" s="206">
        <f t="shared" si="8"/>
        <v>0</v>
      </c>
      <c r="BJ156" s="18" t="s">
        <v>86</v>
      </c>
      <c r="BK156" s="206">
        <f t="shared" si="9"/>
        <v>0</v>
      </c>
      <c r="BL156" s="18" t="s">
        <v>242</v>
      </c>
      <c r="BM156" s="205" t="s">
        <v>621</v>
      </c>
    </row>
    <row r="157" spans="1:65" s="2" customFormat="1" ht="37.9" customHeight="1">
      <c r="A157" s="35"/>
      <c r="B157" s="36"/>
      <c r="C157" s="255" t="s">
        <v>281</v>
      </c>
      <c r="D157" s="255" t="s">
        <v>261</v>
      </c>
      <c r="E157" s="256" t="s">
        <v>622</v>
      </c>
      <c r="F157" s="257" t="s">
        <v>623</v>
      </c>
      <c r="G157" s="258" t="s">
        <v>155</v>
      </c>
      <c r="H157" s="259">
        <v>8</v>
      </c>
      <c r="I157" s="260"/>
      <c r="J157" s="261">
        <f t="shared" si="0"/>
        <v>0</v>
      </c>
      <c r="K157" s="262"/>
      <c r="L157" s="263"/>
      <c r="M157" s="264" t="s">
        <v>1</v>
      </c>
      <c r="N157" s="265" t="s">
        <v>44</v>
      </c>
      <c r="O157" s="72"/>
      <c r="P157" s="203">
        <f t="shared" si="1"/>
        <v>0</v>
      </c>
      <c r="Q157" s="203">
        <v>0</v>
      </c>
      <c r="R157" s="203">
        <f t="shared" si="2"/>
        <v>0</v>
      </c>
      <c r="S157" s="203">
        <v>0</v>
      </c>
      <c r="T157" s="204">
        <f t="shared" si="3"/>
        <v>0</v>
      </c>
      <c r="U157" s="35"/>
      <c r="V157" s="35"/>
      <c r="W157" s="35"/>
      <c r="X157" s="35"/>
      <c r="Y157" s="35"/>
      <c r="Z157" s="35"/>
      <c r="AA157" s="35"/>
      <c r="AB157" s="35"/>
      <c r="AC157" s="35"/>
      <c r="AD157" s="35"/>
      <c r="AE157" s="35"/>
      <c r="AR157" s="205" t="s">
        <v>264</v>
      </c>
      <c r="AT157" s="205" t="s">
        <v>261</v>
      </c>
      <c r="AU157" s="205" t="s">
        <v>88</v>
      </c>
      <c r="AY157" s="18" t="s">
        <v>149</v>
      </c>
      <c r="BE157" s="206">
        <f t="shared" si="4"/>
        <v>0</v>
      </c>
      <c r="BF157" s="206">
        <f t="shared" si="5"/>
        <v>0</v>
      </c>
      <c r="BG157" s="206">
        <f t="shared" si="6"/>
        <v>0</v>
      </c>
      <c r="BH157" s="206">
        <f t="shared" si="7"/>
        <v>0</v>
      </c>
      <c r="BI157" s="206">
        <f t="shared" si="8"/>
        <v>0</v>
      </c>
      <c r="BJ157" s="18" t="s">
        <v>86</v>
      </c>
      <c r="BK157" s="206">
        <f t="shared" si="9"/>
        <v>0</v>
      </c>
      <c r="BL157" s="18" t="s">
        <v>242</v>
      </c>
      <c r="BM157" s="205" t="s">
        <v>624</v>
      </c>
    </row>
    <row r="158" spans="1:65" s="2" customFormat="1" ht="37.9" customHeight="1">
      <c r="A158" s="35"/>
      <c r="B158" s="36"/>
      <c r="C158" s="255" t="s">
        <v>285</v>
      </c>
      <c r="D158" s="255" t="s">
        <v>261</v>
      </c>
      <c r="E158" s="256" t="s">
        <v>625</v>
      </c>
      <c r="F158" s="257" t="s">
        <v>626</v>
      </c>
      <c r="G158" s="258" t="s">
        <v>155</v>
      </c>
      <c r="H158" s="259">
        <v>30</v>
      </c>
      <c r="I158" s="260"/>
      <c r="J158" s="261">
        <f t="shared" si="0"/>
        <v>0</v>
      </c>
      <c r="K158" s="262"/>
      <c r="L158" s="263"/>
      <c r="M158" s="264" t="s">
        <v>1</v>
      </c>
      <c r="N158" s="265" t="s">
        <v>44</v>
      </c>
      <c r="O158" s="72"/>
      <c r="P158" s="203">
        <f t="shared" si="1"/>
        <v>0</v>
      </c>
      <c r="Q158" s="203">
        <v>0</v>
      </c>
      <c r="R158" s="203">
        <f t="shared" si="2"/>
        <v>0</v>
      </c>
      <c r="S158" s="203">
        <v>0</v>
      </c>
      <c r="T158" s="204">
        <f t="shared" si="3"/>
        <v>0</v>
      </c>
      <c r="U158" s="35"/>
      <c r="V158" s="35"/>
      <c r="W158" s="35"/>
      <c r="X158" s="35"/>
      <c r="Y158" s="35"/>
      <c r="Z158" s="35"/>
      <c r="AA158" s="35"/>
      <c r="AB158" s="35"/>
      <c r="AC158" s="35"/>
      <c r="AD158" s="35"/>
      <c r="AE158" s="35"/>
      <c r="AR158" s="205" t="s">
        <v>264</v>
      </c>
      <c r="AT158" s="205" t="s">
        <v>261</v>
      </c>
      <c r="AU158" s="205" t="s">
        <v>88</v>
      </c>
      <c r="AY158" s="18" t="s">
        <v>149</v>
      </c>
      <c r="BE158" s="206">
        <f t="shared" si="4"/>
        <v>0</v>
      </c>
      <c r="BF158" s="206">
        <f t="shared" si="5"/>
        <v>0</v>
      </c>
      <c r="BG158" s="206">
        <f t="shared" si="6"/>
        <v>0</v>
      </c>
      <c r="BH158" s="206">
        <f t="shared" si="7"/>
        <v>0</v>
      </c>
      <c r="BI158" s="206">
        <f t="shared" si="8"/>
        <v>0</v>
      </c>
      <c r="BJ158" s="18" t="s">
        <v>86</v>
      </c>
      <c r="BK158" s="206">
        <f t="shared" si="9"/>
        <v>0</v>
      </c>
      <c r="BL158" s="18" t="s">
        <v>242</v>
      </c>
      <c r="BM158" s="205" t="s">
        <v>627</v>
      </c>
    </row>
    <row r="159" spans="1:65" s="2" customFormat="1" ht="37.9" customHeight="1">
      <c r="A159" s="35"/>
      <c r="B159" s="36"/>
      <c r="C159" s="255" t="s">
        <v>289</v>
      </c>
      <c r="D159" s="255" t="s">
        <v>261</v>
      </c>
      <c r="E159" s="256" t="s">
        <v>628</v>
      </c>
      <c r="F159" s="257" t="s">
        <v>629</v>
      </c>
      <c r="G159" s="258" t="s">
        <v>155</v>
      </c>
      <c r="H159" s="259">
        <v>13</v>
      </c>
      <c r="I159" s="260"/>
      <c r="J159" s="261">
        <f t="shared" si="0"/>
        <v>0</v>
      </c>
      <c r="K159" s="262"/>
      <c r="L159" s="263"/>
      <c r="M159" s="264" t="s">
        <v>1</v>
      </c>
      <c r="N159" s="265" t="s">
        <v>44</v>
      </c>
      <c r="O159" s="72"/>
      <c r="P159" s="203">
        <f t="shared" si="1"/>
        <v>0</v>
      </c>
      <c r="Q159" s="203">
        <v>0</v>
      </c>
      <c r="R159" s="203">
        <f t="shared" si="2"/>
        <v>0</v>
      </c>
      <c r="S159" s="203">
        <v>0</v>
      </c>
      <c r="T159" s="204">
        <f t="shared" si="3"/>
        <v>0</v>
      </c>
      <c r="U159" s="35"/>
      <c r="V159" s="35"/>
      <c r="W159" s="35"/>
      <c r="X159" s="35"/>
      <c r="Y159" s="35"/>
      <c r="Z159" s="35"/>
      <c r="AA159" s="35"/>
      <c r="AB159" s="35"/>
      <c r="AC159" s="35"/>
      <c r="AD159" s="35"/>
      <c r="AE159" s="35"/>
      <c r="AR159" s="205" t="s">
        <v>264</v>
      </c>
      <c r="AT159" s="205" t="s">
        <v>261</v>
      </c>
      <c r="AU159" s="205" t="s">
        <v>88</v>
      </c>
      <c r="AY159" s="18" t="s">
        <v>149</v>
      </c>
      <c r="BE159" s="206">
        <f t="shared" si="4"/>
        <v>0</v>
      </c>
      <c r="BF159" s="206">
        <f t="shared" si="5"/>
        <v>0</v>
      </c>
      <c r="BG159" s="206">
        <f t="shared" si="6"/>
        <v>0</v>
      </c>
      <c r="BH159" s="206">
        <f t="shared" si="7"/>
        <v>0</v>
      </c>
      <c r="BI159" s="206">
        <f t="shared" si="8"/>
        <v>0</v>
      </c>
      <c r="BJ159" s="18" t="s">
        <v>86</v>
      </c>
      <c r="BK159" s="206">
        <f t="shared" si="9"/>
        <v>0</v>
      </c>
      <c r="BL159" s="18" t="s">
        <v>242</v>
      </c>
      <c r="BM159" s="205" t="s">
        <v>630</v>
      </c>
    </row>
    <row r="160" spans="1:65" s="2" customFormat="1" ht="44.25" customHeight="1">
      <c r="A160" s="35"/>
      <c r="B160" s="36"/>
      <c r="C160" s="255" t="s">
        <v>295</v>
      </c>
      <c r="D160" s="255" t="s">
        <v>261</v>
      </c>
      <c r="E160" s="256" t="s">
        <v>631</v>
      </c>
      <c r="F160" s="257" t="s">
        <v>632</v>
      </c>
      <c r="G160" s="258" t="s">
        <v>633</v>
      </c>
      <c r="H160" s="259">
        <v>1</v>
      </c>
      <c r="I160" s="260"/>
      <c r="J160" s="261">
        <f t="shared" si="0"/>
        <v>0</v>
      </c>
      <c r="K160" s="262"/>
      <c r="L160" s="263"/>
      <c r="M160" s="264" t="s">
        <v>1</v>
      </c>
      <c r="N160" s="265" t="s">
        <v>44</v>
      </c>
      <c r="O160" s="72"/>
      <c r="P160" s="203">
        <f t="shared" si="1"/>
        <v>0</v>
      </c>
      <c r="Q160" s="203">
        <v>0</v>
      </c>
      <c r="R160" s="203">
        <f t="shared" si="2"/>
        <v>0</v>
      </c>
      <c r="S160" s="203">
        <v>0</v>
      </c>
      <c r="T160" s="204">
        <f t="shared" si="3"/>
        <v>0</v>
      </c>
      <c r="U160" s="35"/>
      <c r="V160" s="35"/>
      <c r="W160" s="35"/>
      <c r="X160" s="35"/>
      <c r="Y160" s="35"/>
      <c r="Z160" s="35"/>
      <c r="AA160" s="35"/>
      <c r="AB160" s="35"/>
      <c r="AC160" s="35"/>
      <c r="AD160" s="35"/>
      <c r="AE160" s="35"/>
      <c r="AR160" s="205" t="s">
        <v>264</v>
      </c>
      <c r="AT160" s="205" t="s">
        <v>261</v>
      </c>
      <c r="AU160" s="205" t="s">
        <v>88</v>
      </c>
      <c r="AY160" s="18" t="s">
        <v>149</v>
      </c>
      <c r="BE160" s="206">
        <f t="shared" si="4"/>
        <v>0</v>
      </c>
      <c r="BF160" s="206">
        <f t="shared" si="5"/>
        <v>0</v>
      </c>
      <c r="BG160" s="206">
        <f t="shared" si="6"/>
        <v>0</v>
      </c>
      <c r="BH160" s="206">
        <f t="shared" si="7"/>
        <v>0</v>
      </c>
      <c r="BI160" s="206">
        <f t="shared" si="8"/>
        <v>0</v>
      </c>
      <c r="BJ160" s="18" t="s">
        <v>86</v>
      </c>
      <c r="BK160" s="206">
        <f t="shared" si="9"/>
        <v>0</v>
      </c>
      <c r="BL160" s="18" t="s">
        <v>242</v>
      </c>
      <c r="BM160" s="205" t="s">
        <v>634</v>
      </c>
    </row>
    <row r="161" spans="1:65" s="2" customFormat="1" ht="24.2" customHeight="1">
      <c r="A161" s="35"/>
      <c r="B161" s="36"/>
      <c r="C161" s="255" t="s">
        <v>301</v>
      </c>
      <c r="D161" s="255" t="s">
        <v>261</v>
      </c>
      <c r="E161" s="256" t="s">
        <v>635</v>
      </c>
      <c r="F161" s="257" t="s">
        <v>636</v>
      </c>
      <c r="G161" s="258" t="s">
        <v>567</v>
      </c>
      <c r="H161" s="259">
        <v>10</v>
      </c>
      <c r="I161" s="260"/>
      <c r="J161" s="261">
        <f t="shared" si="0"/>
        <v>0</v>
      </c>
      <c r="K161" s="262"/>
      <c r="L161" s="263"/>
      <c r="M161" s="264" t="s">
        <v>1</v>
      </c>
      <c r="N161" s="265" t="s">
        <v>44</v>
      </c>
      <c r="O161" s="72"/>
      <c r="P161" s="203">
        <f t="shared" si="1"/>
        <v>0</v>
      </c>
      <c r="Q161" s="203">
        <v>0</v>
      </c>
      <c r="R161" s="203">
        <f t="shared" si="2"/>
        <v>0</v>
      </c>
      <c r="S161" s="203">
        <v>0</v>
      </c>
      <c r="T161" s="204">
        <f t="shared" si="3"/>
        <v>0</v>
      </c>
      <c r="U161" s="35"/>
      <c r="V161" s="35"/>
      <c r="W161" s="35"/>
      <c r="X161" s="35"/>
      <c r="Y161" s="35"/>
      <c r="Z161" s="35"/>
      <c r="AA161" s="35"/>
      <c r="AB161" s="35"/>
      <c r="AC161" s="35"/>
      <c r="AD161" s="35"/>
      <c r="AE161" s="35"/>
      <c r="AR161" s="205" t="s">
        <v>264</v>
      </c>
      <c r="AT161" s="205" t="s">
        <v>261</v>
      </c>
      <c r="AU161" s="205" t="s">
        <v>88</v>
      </c>
      <c r="AY161" s="18" t="s">
        <v>149</v>
      </c>
      <c r="BE161" s="206">
        <f t="shared" si="4"/>
        <v>0</v>
      </c>
      <c r="BF161" s="206">
        <f t="shared" si="5"/>
        <v>0</v>
      </c>
      <c r="BG161" s="206">
        <f t="shared" si="6"/>
        <v>0</v>
      </c>
      <c r="BH161" s="206">
        <f t="shared" si="7"/>
        <v>0</v>
      </c>
      <c r="BI161" s="206">
        <f t="shared" si="8"/>
        <v>0</v>
      </c>
      <c r="BJ161" s="18" t="s">
        <v>86</v>
      </c>
      <c r="BK161" s="206">
        <f t="shared" si="9"/>
        <v>0</v>
      </c>
      <c r="BL161" s="18" t="s">
        <v>242</v>
      </c>
      <c r="BM161" s="205" t="s">
        <v>637</v>
      </c>
    </row>
    <row r="162" spans="1:65" s="2" customFormat="1" ht="16.5" customHeight="1">
      <c r="A162" s="35"/>
      <c r="B162" s="36"/>
      <c r="C162" s="255" t="s">
        <v>306</v>
      </c>
      <c r="D162" s="255" t="s">
        <v>261</v>
      </c>
      <c r="E162" s="256" t="s">
        <v>638</v>
      </c>
      <c r="F162" s="257" t="s">
        <v>639</v>
      </c>
      <c r="G162" s="258" t="s">
        <v>396</v>
      </c>
      <c r="H162" s="259">
        <v>2</v>
      </c>
      <c r="I162" s="260"/>
      <c r="J162" s="261">
        <f t="shared" si="0"/>
        <v>0</v>
      </c>
      <c r="K162" s="262"/>
      <c r="L162" s="263"/>
      <c r="M162" s="264" t="s">
        <v>1</v>
      </c>
      <c r="N162" s="265" t="s">
        <v>44</v>
      </c>
      <c r="O162" s="72"/>
      <c r="P162" s="203">
        <f t="shared" si="1"/>
        <v>0</v>
      </c>
      <c r="Q162" s="203">
        <v>0</v>
      </c>
      <c r="R162" s="203">
        <f t="shared" si="2"/>
        <v>0</v>
      </c>
      <c r="S162" s="203">
        <v>0</v>
      </c>
      <c r="T162" s="204">
        <f t="shared" si="3"/>
        <v>0</v>
      </c>
      <c r="U162" s="35"/>
      <c r="V162" s="35"/>
      <c r="W162" s="35"/>
      <c r="X162" s="35"/>
      <c r="Y162" s="35"/>
      <c r="Z162" s="35"/>
      <c r="AA162" s="35"/>
      <c r="AB162" s="35"/>
      <c r="AC162" s="35"/>
      <c r="AD162" s="35"/>
      <c r="AE162" s="35"/>
      <c r="AR162" s="205" t="s">
        <v>264</v>
      </c>
      <c r="AT162" s="205" t="s">
        <v>261</v>
      </c>
      <c r="AU162" s="205" t="s">
        <v>88</v>
      </c>
      <c r="AY162" s="18" t="s">
        <v>149</v>
      </c>
      <c r="BE162" s="206">
        <f t="shared" si="4"/>
        <v>0</v>
      </c>
      <c r="BF162" s="206">
        <f t="shared" si="5"/>
        <v>0</v>
      </c>
      <c r="BG162" s="206">
        <f t="shared" si="6"/>
        <v>0</v>
      </c>
      <c r="BH162" s="206">
        <f t="shared" si="7"/>
        <v>0</v>
      </c>
      <c r="BI162" s="206">
        <f t="shared" si="8"/>
        <v>0</v>
      </c>
      <c r="BJ162" s="18" t="s">
        <v>86</v>
      </c>
      <c r="BK162" s="206">
        <f t="shared" si="9"/>
        <v>0</v>
      </c>
      <c r="BL162" s="18" t="s">
        <v>242</v>
      </c>
      <c r="BM162" s="205" t="s">
        <v>640</v>
      </c>
    </row>
    <row r="163" spans="1:65" s="12" customFormat="1" ht="22.9" customHeight="1">
      <c r="B163" s="177"/>
      <c r="C163" s="178"/>
      <c r="D163" s="179" t="s">
        <v>78</v>
      </c>
      <c r="E163" s="191" t="s">
        <v>641</v>
      </c>
      <c r="F163" s="191" t="s">
        <v>642</v>
      </c>
      <c r="G163" s="178"/>
      <c r="H163" s="178"/>
      <c r="I163" s="181"/>
      <c r="J163" s="192">
        <f>BK163</f>
        <v>0</v>
      </c>
      <c r="K163" s="178"/>
      <c r="L163" s="183"/>
      <c r="M163" s="184"/>
      <c r="N163" s="185"/>
      <c r="O163" s="185"/>
      <c r="P163" s="186">
        <f>SUM(P164:P165)</f>
        <v>0</v>
      </c>
      <c r="Q163" s="185"/>
      <c r="R163" s="186">
        <f>SUM(R164:R165)</f>
        <v>0</v>
      </c>
      <c r="S163" s="185"/>
      <c r="T163" s="187">
        <f>SUM(T164:T165)</f>
        <v>0</v>
      </c>
      <c r="AR163" s="188" t="s">
        <v>88</v>
      </c>
      <c r="AT163" s="189" t="s">
        <v>78</v>
      </c>
      <c r="AU163" s="189" t="s">
        <v>86</v>
      </c>
      <c r="AY163" s="188" t="s">
        <v>149</v>
      </c>
      <c r="BK163" s="190">
        <f>SUM(BK164:BK165)</f>
        <v>0</v>
      </c>
    </row>
    <row r="164" spans="1:65" s="2" customFormat="1" ht="62.65" customHeight="1">
      <c r="A164" s="35"/>
      <c r="B164" s="36"/>
      <c r="C164" s="255" t="s">
        <v>312</v>
      </c>
      <c r="D164" s="255" t="s">
        <v>261</v>
      </c>
      <c r="E164" s="256" t="s">
        <v>643</v>
      </c>
      <c r="F164" s="257" t="s">
        <v>644</v>
      </c>
      <c r="G164" s="258" t="s">
        <v>396</v>
      </c>
      <c r="H164" s="259">
        <v>70</v>
      </c>
      <c r="I164" s="260"/>
      <c r="J164" s="261">
        <f>ROUND(I164*H164,2)</f>
        <v>0</v>
      </c>
      <c r="K164" s="262"/>
      <c r="L164" s="263"/>
      <c r="M164" s="264" t="s">
        <v>1</v>
      </c>
      <c r="N164" s="265" t="s">
        <v>44</v>
      </c>
      <c r="O164" s="72"/>
      <c r="P164" s="203">
        <f>O164*H164</f>
        <v>0</v>
      </c>
      <c r="Q164" s="203">
        <v>0</v>
      </c>
      <c r="R164" s="203">
        <f>Q164*H164</f>
        <v>0</v>
      </c>
      <c r="S164" s="203">
        <v>0</v>
      </c>
      <c r="T164" s="204">
        <f>S164*H164</f>
        <v>0</v>
      </c>
      <c r="U164" s="35"/>
      <c r="V164" s="35"/>
      <c r="W164" s="35"/>
      <c r="X164" s="35"/>
      <c r="Y164" s="35"/>
      <c r="Z164" s="35"/>
      <c r="AA164" s="35"/>
      <c r="AB164" s="35"/>
      <c r="AC164" s="35"/>
      <c r="AD164" s="35"/>
      <c r="AE164" s="35"/>
      <c r="AR164" s="205" t="s">
        <v>264</v>
      </c>
      <c r="AT164" s="205" t="s">
        <v>261</v>
      </c>
      <c r="AU164" s="205" t="s">
        <v>88</v>
      </c>
      <c r="AY164" s="18" t="s">
        <v>149</v>
      </c>
      <c r="BE164" s="206">
        <f>IF(N164="základní",J164,0)</f>
        <v>0</v>
      </c>
      <c r="BF164" s="206">
        <f>IF(N164="snížená",J164,0)</f>
        <v>0</v>
      </c>
      <c r="BG164" s="206">
        <f>IF(N164="zákl. přenesená",J164,0)</f>
        <v>0</v>
      </c>
      <c r="BH164" s="206">
        <f>IF(N164="sníž. přenesená",J164,0)</f>
        <v>0</v>
      </c>
      <c r="BI164" s="206">
        <f>IF(N164="nulová",J164,0)</f>
        <v>0</v>
      </c>
      <c r="BJ164" s="18" t="s">
        <v>86</v>
      </c>
      <c r="BK164" s="206">
        <f>ROUND(I164*H164,2)</f>
        <v>0</v>
      </c>
      <c r="BL164" s="18" t="s">
        <v>242</v>
      </c>
      <c r="BM164" s="205" t="s">
        <v>645</v>
      </c>
    </row>
    <row r="165" spans="1:65" s="2" customFormat="1" ht="16.5" customHeight="1">
      <c r="A165" s="35"/>
      <c r="B165" s="36"/>
      <c r="C165" s="255" t="s">
        <v>317</v>
      </c>
      <c r="D165" s="255" t="s">
        <v>261</v>
      </c>
      <c r="E165" s="256" t="s">
        <v>646</v>
      </c>
      <c r="F165" s="257" t="s">
        <v>647</v>
      </c>
      <c r="G165" s="258" t="s">
        <v>567</v>
      </c>
      <c r="H165" s="259">
        <v>10</v>
      </c>
      <c r="I165" s="260"/>
      <c r="J165" s="261">
        <f>ROUND(I165*H165,2)</f>
        <v>0</v>
      </c>
      <c r="K165" s="262"/>
      <c r="L165" s="263"/>
      <c r="M165" s="271" t="s">
        <v>1</v>
      </c>
      <c r="N165" s="272" t="s">
        <v>44</v>
      </c>
      <c r="O165" s="269"/>
      <c r="P165" s="273">
        <f>O165*H165</f>
        <v>0</v>
      </c>
      <c r="Q165" s="273">
        <v>0</v>
      </c>
      <c r="R165" s="273">
        <f>Q165*H165</f>
        <v>0</v>
      </c>
      <c r="S165" s="273">
        <v>0</v>
      </c>
      <c r="T165" s="274">
        <f>S165*H165</f>
        <v>0</v>
      </c>
      <c r="U165" s="35"/>
      <c r="V165" s="35"/>
      <c r="W165" s="35"/>
      <c r="X165" s="35"/>
      <c r="Y165" s="35"/>
      <c r="Z165" s="35"/>
      <c r="AA165" s="35"/>
      <c r="AB165" s="35"/>
      <c r="AC165" s="35"/>
      <c r="AD165" s="35"/>
      <c r="AE165" s="35"/>
      <c r="AR165" s="205" t="s">
        <v>264</v>
      </c>
      <c r="AT165" s="205" t="s">
        <v>261</v>
      </c>
      <c r="AU165" s="205" t="s">
        <v>88</v>
      </c>
      <c r="AY165" s="18" t="s">
        <v>149</v>
      </c>
      <c r="BE165" s="206">
        <f>IF(N165="základní",J165,0)</f>
        <v>0</v>
      </c>
      <c r="BF165" s="206">
        <f>IF(N165="snížená",J165,0)</f>
        <v>0</v>
      </c>
      <c r="BG165" s="206">
        <f>IF(N165="zákl. přenesená",J165,0)</f>
        <v>0</v>
      </c>
      <c r="BH165" s="206">
        <f>IF(N165="sníž. přenesená",J165,0)</f>
        <v>0</v>
      </c>
      <c r="BI165" s="206">
        <f>IF(N165="nulová",J165,0)</f>
        <v>0</v>
      </c>
      <c r="BJ165" s="18" t="s">
        <v>86</v>
      </c>
      <c r="BK165" s="206">
        <f>ROUND(I165*H165,2)</f>
        <v>0</v>
      </c>
      <c r="BL165" s="18" t="s">
        <v>242</v>
      </c>
      <c r="BM165" s="205" t="s">
        <v>648</v>
      </c>
    </row>
    <row r="166" spans="1:65" s="2" customFormat="1" ht="6.95" customHeight="1">
      <c r="A166" s="35"/>
      <c r="B166" s="55"/>
      <c r="C166" s="56"/>
      <c r="D166" s="56"/>
      <c r="E166" s="56"/>
      <c r="F166" s="56"/>
      <c r="G166" s="56"/>
      <c r="H166" s="56"/>
      <c r="I166" s="56"/>
      <c r="J166" s="56"/>
      <c r="K166" s="56"/>
      <c r="L166" s="40"/>
      <c r="M166" s="35"/>
      <c r="O166" s="35"/>
      <c r="P166" s="35"/>
      <c r="Q166" s="35"/>
      <c r="R166" s="35"/>
      <c r="S166" s="35"/>
      <c r="T166" s="35"/>
      <c r="U166" s="35"/>
      <c r="V166" s="35"/>
      <c r="W166" s="35"/>
      <c r="X166" s="35"/>
      <c r="Y166" s="35"/>
      <c r="Z166" s="35"/>
      <c r="AA166" s="35"/>
      <c r="AB166" s="35"/>
      <c r="AC166" s="35"/>
      <c r="AD166" s="35"/>
      <c r="AE166" s="35"/>
    </row>
  </sheetData>
  <sheetProtection algorithmName="SHA-512" hashValue="cf0sDsutjJ3eE8yTPy6oDAxsMFl8jaeVi2cY7aFMdorrjU+z9qMiNVoj+YIdAnDyNrS6GqNtPW+L5C/DgE4nkA==" saltValue="XCtScxgdpKAOHMUwx3TPRp7pjkEFqUXtpC8CpZOOtJ6ru/zwlkyLqKMo8pIUzy/qxU5K0JuuRGRK2Pegb4Y8RA==" spinCount="100000" sheet="1" objects="1" scenarios="1" formatColumns="0" formatRows="0" autoFilter="0"/>
  <autoFilter ref="C125:K165"/>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9"/>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21"/>
      <c r="M2" s="321"/>
      <c r="N2" s="321"/>
      <c r="O2" s="321"/>
      <c r="P2" s="321"/>
      <c r="Q2" s="321"/>
      <c r="R2" s="321"/>
      <c r="S2" s="321"/>
      <c r="T2" s="321"/>
      <c r="U2" s="321"/>
      <c r="V2" s="321"/>
      <c r="AT2" s="18" t="s">
        <v>99</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109</v>
      </c>
      <c r="L4" s="21"/>
      <c r="M4" s="119" t="s">
        <v>10</v>
      </c>
      <c r="AT4" s="18" t="s">
        <v>4</v>
      </c>
    </row>
    <row r="5" spans="1:46" s="1" customFormat="1" ht="6.95" customHeight="1">
      <c r="B5" s="21"/>
      <c r="L5" s="21"/>
    </row>
    <row r="6" spans="1:46" s="1" customFormat="1" ht="12" customHeight="1">
      <c r="B6" s="21"/>
      <c r="D6" s="120" t="s">
        <v>16</v>
      </c>
      <c r="L6" s="21"/>
    </row>
    <row r="7" spans="1:46" s="1" customFormat="1" ht="26.25" customHeight="1">
      <c r="B7" s="21"/>
      <c r="E7" s="322" t="str">
        <f>'Rekapitulace stavby'!K6</f>
        <v>Stavební úpravy pro obměnu skiaskopicko - skiagrafického RTG systému</v>
      </c>
      <c r="F7" s="323"/>
      <c r="G7" s="323"/>
      <c r="H7" s="323"/>
      <c r="L7" s="21"/>
    </row>
    <row r="8" spans="1:46" s="1" customFormat="1" ht="12" customHeight="1">
      <c r="B8" s="21"/>
      <c r="D8" s="120" t="s">
        <v>110</v>
      </c>
      <c r="L8" s="21"/>
    </row>
    <row r="9" spans="1:46" s="2" customFormat="1" ht="16.5" customHeight="1">
      <c r="A9" s="35"/>
      <c r="B9" s="40"/>
      <c r="C9" s="35"/>
      <c r="D9" s="35"/>
      <c r="E9" s="322" t="s">
        <v>111</v>
      </c>
      <c r="F9" s="324"/>
      <c r="G9" s="324"/>
      <c r="H9" s="324"/>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112</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25" t="s">
        <v>649</v>
      </c>
      <c r="F11" s="324"/>
      <c r="G11" s="324"/>
      <c r="H11" s="324"/>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30. 11. 2022</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6" t="str">
        <f>'Rekapitulace stavby'!E14</f>
        <v>Vyplň údaj</v>
      </c>
      <c r="F20" s="327"/>
      <c r="G20" s="327"/>
      <c r="H20" s="327"/>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34</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36</v>
      </c>
      <c r="E25" s="35"/>
      <c r="F25" s="35"/>
      <c r="G25" s="35"/>
      <c r="H25" s="35"/>
      <c r="I25" s="120" t="s">
        <v>25</v>
      </c>
      <c r="J25" s="111" t="s">
        <v>1</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650</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37</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55.25" customHeight="1">
      <c r="A29" s="122"/>
      <c r="B29" s="123"/>
      <c r="C29" s="122"/>
      <c r="D29" s="122"/>
      <c r="E29" s="328" t="s">
        <v>38</v>
      </c>
      <c r="F29" s="328"/>
      <c r="G29" s="328"/>
      <c r="H29" s="328"/>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ROUND(J127,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ROUND((SUM(BE127:BE218)),  2)</f>
        <v>0</v>
      </c>
      <c r="G35" s="35"/>
      <c r="H35" s="35"/>
      <c r="I35" s="131">
        <v>0.21</v>
      </c>
      <c r="J35" s="130">
        <f>ROUND(((SUM(BE127:BE218))*I35),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ROUND((SUM(BF127:BF218)),  2)</f>
        <v>0</v>
      </c>
      <c r="G36" s="35"/>
      <c r="H36" s="35"/>
      <c r="I36" s="131">
        <v>0.15</v>
      </c>
      <c r="J36" s="130">
        <f>ROUND(((SUM(BF127:BF218))*I36),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ROUND((SUM(BG127:BG218)),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ROUND((SUM(BH127:BH218)),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ROUND((SUM(BI127:BI218)),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114</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26.25" customHeight="1">
      <c r="A85" s="35"/>
      <c r="B85" s="36"/>
      <c r="C85" s="37"/>
      <c r="D85" s="37"/>
      <c r="E85" s="329" t="str">
        <f>E7</f>
        <v>Stavební úpravy pro obměnu skiaskopicko - skiagrafického RTG systému</v>
      </c>
      <c r="F85" s="330"/>
      <c r="G85" s="330"/>
      <c r="H85" s="330"/>
      <c r="I85" s="37"/>
      <c r="J85" s="37"/>
      <c r="K85" s="37"/>
      <c r="L85" s="52"/>
      <c r="S85" s="35"/>
      <c r="T85" s="35"/>
      <c r="U85" s="35"/>
      <c r="V85" s="35"/>
      <c r="W85" s="35"/>
      <c r="X85" s="35"/>
      <c r="Y85" s="35"/>
      <c r="Z85" s="35"/>
      <c r="AA85" s="35"/>
      <c r="AB85" s="35"/>
      <c r="AC85" s="35"/>
      <c r="AD85" s="35"/>
      <c r="AE85" s="35"/>
    </row>
    <row r="86" spans="1:31" s="1" customFormat="1" ht="12" customHeight="1">
      <c r="B86" s="22"/>
      <c r="C86" s="30" t="s">
        <v>110</v>
      </c>
      <c r="D86" s="23"/>
      <c r="E86" s="23"/>
      <c r="F86" s="23"/>
      <c r="G86" s="23"/>
      <c r="H86" s="23"/>
      <c r="I86" s="23"/>
      <c r="J86" s="23"/>
      <c r="K86" s="23"/>
      <c r="L86" s="21"/>
    </row>
    <row r="87" spans="1:31" s="2" customFormat="1" ht="16.5" customHeight="1">
      <c r="A87" s="35"/>
      <c r="B87" s="36"/>
      <c r="C87" s="37"/>
      <c r="D87" s="37"/>
      <c r="E87" s="329" t="s">
        <v>111</v>
      </c>
      <c r="F87" s="331"/>
      <c r="G87" s="331"/>
      <c r="H87" s="331"/>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112</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7" t="str">
        <f>E11</f>
        <v>D.1.4.2 - Zařízení silnoproudé a slaboproudé elektrotechniky</v>
      </c>
      <c r="F89" s="331"/>
      <c r="G89" s="331"/>
      <c r="H89" s="331"/>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Oblastní nemocnice Jičín</v>
      </c>
      <c r="G91" s="37"/>
      <c r="H91" s="37"/>
      <c r="I91" s="30" t="s">
        <v>22</v>
      </c>
      <c r="J91" s="67" t="str">
        <f>IF(J14="","",J14)</f>
        <v>30. 11. 2022</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15.2" customHeight="1">
      <c r="A93" s="35"/>
      <c r="B93" s="36"/>
      <c r="C93" s="30" t="s">
        <v>24</v>
      </c>
      <c r="D93" s="37"/>
      <c r="E93" s="37"/>
      <c r="F93" s="28" t="str">
        <f>E17</f>
        <v>Oblastní nemocnice Jičín a.s.</v>
      </c>
      <c r="G93" s="37"/>
      <c r="H93" s="37"/>
      <c r="I93" s="30" t="s">
        <v>31</v>
      </c>
      <c r="J93" s="33" t="str">
        <f>E23</f>
        <v>SPECTA, s.r.o.</v>
      </c>
      <c r="K93" s="37"/>
      <c r="L93" s="52"/>
      <c r="S93" s="35"/>
      <c r="T93" s="35"/>
      <c r="U93" s="35"/>
      <c r="V93" s="35"/>
      <c r="W93" s="35"/>
      <c r="X93" s="35"/>
      <c r="Y93" s="35"/>
      <c r="Z93" s="35"/>
      <c r="AA93" s="35"/>
      <c r="AB93" s="35"/>
      <c r="AC93" s="35"/>
      <c r="AD93" s="35"/>
      <c r="AE93" s="35"/>
    </row>
    <row r="94" spans="1:31" s="2" customFormat="1" ht="15.2" customHeight="1">
      <c r="A94" s="35"/>
      <c r="B94" s="36"/>
      <c r="C94" s="30" t="s">
        <v>29</v>
      </c>
      <c r="D94" s="37"/>
      <c r="E94" s="37"/>
      <c r="F94" s="28" t="str">
        <f>IF(E20="","",E20)</f>
        <v>Vyplň údaj</v>
      </c>
      <c r="G94" s="37"/>
      <c r="H94" s="37"/>
      <c r="I94" s="30" t="s">
        <v>36</v>
      </c>
      <c r="J94" s="33" t="str">
        <f>E26</f>
        <v>Patrik Schoř</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115</v>
      </c>
      <c r="D96" s="151"/>
      <c r="E96" s="151"/>
      <c r="F96" s="151"/>
      <c r="G96" s="151"/>
      <c r="H96" s="151"/>
      <c r="I96" s="151"/>
      <c r="J96" s="152" t="s">
        <v>116</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117</v>
      </c>
      <c r="D98" s="37"/>
      <c r="E98" s="37"/>
      <c r="F98" s="37"/>
      <c r="G98" s="37"/>
      <c r="H98" s="37"/>
      <c r="I98" s="37"/>
      <c r="J98" s="85">
        <f>J127</f>
        <v>0</v>
      </c>
      <c r="K98" s="37"/>
      <c r="L98" s="52"/>
      <c r="S98" s="35"/>
      <c r="T98" s="35"/>
      <c r="U98" s="35"/>
      <c r="V98" s="35"/>
      <c r="W98" s="35"/>
      <c r="X98" s="35"/>
      <c r="Y98" s="35"/>
      <c r="Z98" s="35"/>
      <c r="AA98" s="35"/>
      <c r="AB98" s="35"/>
      <c r="AC98" s="35"/>
      <c r="AD98" s="35"/>
      <c r="AE98" s="35"/>
      <c r="AU98" s="18" t="s">
        <v>118</v>
      </c>
    </row>
    <row r="99" spans="1:47" s="9" customFormat="1" ht="24.95" customHeight="1">
      <c r="B99" s="154"/>
      <c r="C99" s="155"/>
      <c r="D99" s="156" t="s">
        <v>125</v>
      </c>
      <c r="E99" s="157"/>
      <c r="F99" s="157"/>
      <c r="G99" s="157"/>
      <c r="H99" s="157"/>
      <c r="I99" s="157"/>
      <c r="J99" s="158">
        <f>J128</f>
        <v>0</v>
      </c>
      <c r="K99" s="155"/>
      <c r="L99" s="159"/>
    </row>
    <row r="100" spans="1:47" s="10" customFormat="1" ht="19.899999999999999" customHeight="1">
      <c r="B100" s="160"/>
      <c r="C100" s="105"/>
      <c r="D100" s="161" t="s">
        <v>651</v>
      </c>
      <c r="E100" s="162"/>
      <c r="F100" s="162"/>
      <c r="G100" s="162"/>
      <c r="H100" s="162"/>
      <c r="I100" s="162"/>
      <c r="J100" s="163">
        <f>J129</f>
        <v>0</v>
      </c>
      <c r="K100" s="105"/>
      <c r="L100" s="164"/>
    </row>
    <row r="101" spans="1:47" s="10" customFormat="1" ht="19.899999999999999" customHeight="1">
      <c r="B101" s="160"/>
      <c r="C101" s="105"/>
      <c r="D101" s="161" t="s">
        <v>652</v>
      </c>
      <c r="E101" s="162"/>
      <c r="F101" s="162"/>
      <c r="G101" s="162"/>
      <c r="H101" s="162"/>
      <c r="I101" s="162"/>
      <c r="J101" s="163">
        <f>J132</f>
        <v>0</v>
      </c>
      <c r="K101" s="105"/>
      <c r="L101" s="164"/>
    </row>
    <row r="102" spans="1:47" s="10" customFormat="1" ht="19.899999999999999" customHeight="1">
      <c r="B102" s="160"/>
      <c r="C102" s="105"/>
      <c r="D102" s="161" t="s">
        <v>653</v>
      </c>
      <c r="E102" s="162"/>
      <c r="F102" s="162"/>
      <c r="G102" s="162"/>
      <c r="H102" s="162"/>
      <c r="I102" s="162"/>
      <c r="J102" s="163">
        <f>J158</f>
        <v>0</v>
      </c>
      <c r="K102" s="105"/>
      <c r="L102" s="164"/>
    </row>
    <row r="103" spans="1:47" s="10" customFormat="1" ht="19.899999999999999" customHeight="1">
      <c r="B103" s="160"/>
      <c r="C103" s="105"/>
      <c r="D103" s="161" t="s">
        <v>654</v>
      </c>
      <c r="E103" s="162"/>
      <c r="F103" s="162"/>
      <c r="G103" s="162"/>
      <c r="H103" s="162"/>
      <c r="I103" s="162"/>
      <c r="J103" s="163">
        <f>J181</f>
        <v>0</v>
      </c>
      <c r="K103" s="105"/>
      <c r="L103" s="164"/>
    </row>
    <row r="104" spans="1:47" s="10" customFormat="1" ht="19.899999999999999" customHeight="1">
      <c r="B104" s="160"/>
      <c r="C104" s="105"/>
      <c r="D104" s="161" t="s">
        <v>655</v>
      </c>
      <c r="E104" s="162"/>
      <c r="F104" s="162"/>
      <c r="G104" s="162"/>
      <c r="H104" s="162"/>
      <c r="I104" s="162"/>
      <c r="J104" s="163">
        <f>J196</f>
        <v>0</v>
      </c>
      <c r="K104" s="105"/>
      <c r="L104" s="164"/>
    </row>
    <row r="105" spans="1:47" s="10" customFormat="1" ht="19.899999999999999" customHeight="1">
      <c r="B105" s="160"/>
      <c r="C105" s="105"/>
      <c r="D105" s="161" t="s">
        <v>656</v>
      </c>
      <c r="E105" s="162"/>
      <c r="F105" s="162"/>
      <c r="G105" s="162"/>
      <c r="H105" s="162"/>
      <c r="I105" s="162"/>
      <c r="J105" s="163">
        <f>J209</f>
        <v>0</v>
      </c>
      <c r="K105" s="105"/>
      <c r="L105" s="164"/>
    </row>
    <row r="106" spans="1:47" s="2" customFormat="1" ht="21.75" customHeight="1">
      <c r="A106" s="35"/>
      <c r="B106" s="36"/>
      <c r="C106" s="37"/>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47" s="2" customFormat="1" ht="6.95" customHeight="1">
      <c r="A107" s="35"/>
      <c r="B107" s="55"/>
      <c r="C107" s="56"/>
      <c r="D107" s="56"/>
      <c r="E107" s="56"/>
      <c r="F107" s="56"/>
      <c r="G107" s="56"/>
      <c r="H107" s="56"/>
      <c r="I107" s="56"/>
      <c r="J107" s="56"/>
      <c r="K107" s="56"/>
      <c r="L107" s="52"/>
      <c r="S107" s="35"/>
      <c r="T107" s="35"/>
      <c r="U107" s="35"/>
      <c r="V107" s="35"/>
      <c r="W107" s="35"/>
      <c r="X107" s="35"/>
      <c r="Y107" s="35"/>
      <c r="Z107" s="35"/>
      <c r="AA107" s="35"/>
      <c r="AB107" s="35"/>
      <c r="AC107" s="35"/>
      <c r="AD107" s="35"/>
      <c r="AE107" s="35"/>
    </row>
    <row r="111" spans="1:47" s="2" customFormat="1" ht="6.95" customHeight="1">
      <c r="A111" s="35"/>
      <c r="B111" s="57"/>
      <c r="C111" s="58"/>
      <c r="D111" s="58"/>
      <c r="E111" s="58"/>
      <c r="F111" s="58"/>
      <c r="G111" s="58"/>
      <c r="H111" s="58"/>
      <c r="I111" s="58"/>
      <c r="J111" s="58"/>
      <c r="K111" s="58"/>
      <c r="L111" s="52"/>
      <c r="S111" s="35"/>
      <c r="T111" s="35"/>
      <c r="U111" s="35"/>
      <c r="V111" s="35"/>
      <c r="W111" s="35"/>
      <c r="X111" s="35"/>
      <c r="Y111" s="35"/>
      <c r="Z111" s="35"/>
      <c r="AA111" s="35"/>
      <c r="AB111" s="35"/>
      <c r="AC111" s="35"/>
      <c r="AD111" s="35"/>
      <c r="AE111" s="35"/>
    </row>
    <row r="112" spans="1:47" s="2" customFormat="1" ht="24.95" customHeight="1">
      <c r="A112" s="35"/>
      <c r="B112" s="36"/>
      <c r="C112" s="24" t="s">
        <v>134</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3" s="2" customFormat="1" ht="6.95" customHeight="1">
      <c r="A113" s="35"/>
      <c r="B113" s="36"/>
      <c r="C113" s="37"/>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3" s="2" customFormat="1" ht="12" customHeight="1">
      <c r="A114" s="35"/>
      <c r="B114" s="36"/>
      <c r="C114" s="30" t="s">
        <v>16</v>
      </c>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3" s="2" customFormat="1" ht="26.25" customHeight="1">
      <c r="A115" s="35"/>
      <c r="B115" s="36"/>
      <c r="C115" s="37"/>
      <c r="D115" s="37"/>
      <c r="E115" s="329" t="str">
        <f>E7</f>
        <v>Stavební úpravy pro obměnu skiaskopicko - skiagrafického RTG systému</v>
      </c>
      <c r="F115" s="330"/>
      <c r="G115" s="330"/>
      <c r="H115" s="330"/>
      <c r="I115" s="37"/>
      <c r="J115" s="37"/>
      <c r="K115" s="37"/>
      <c r="L115" s="52"/>
      <c r="S115" s="35"/>
      <c r="T115" s="35"/>
      <c r="U115" s="35"/>
      <c r="V115" s="35"/>
      <c r="W115" s="35"/>
      <c r="X115" s="35"/>
      <c r="Y115" s="35"/>
      <c r="Z115" s="35"/>
      <c r="AA115" s="35"/>
      <c r="AB115" s="35"/>
      <c r="AC115" s="35"/>
      <c r="AD115" s="35"/>
      <c r="AE115" s="35"/>
    </row>
    <row r="116" spans="1:63" s="1" customFormat="1" ht="12" customHeight="1">
      <c r="B116" s="22"/>
      <c r="C116" s="30" t="s">
        <v>110</v>
      </c>
      <c r="D116" s="23"/>
      <c r="E116" s="23"/>
      <c r="F116" s="23"/>
      <c r="G116" s="23"/>
      <c r="H116" s="23"/>
      <c r="I116" s="23"/>
      <c r="J116" s="23"/>
      <c r="K116" s="23"/>
      <c r="L116" s="21"/>
    </row>
    <row r="117" spans="1:63" s="2" customFormat="1" ht="16.5" customHeight="1">
      <c r="A117" s="35"/>
      <c r="B117" s="36"/>
      <c r="C117" s="37"/>
      <c r="D117" s="37"/>
      <c r="E117" s="329" t="s">
        <v>111</v>
      </c>
      <c r="F117" s="331"/>
      <c r="G117" s="331"/>
      <c r="H117" s="331"/>
      <c r="I117" s="37"/>
      <c r="J117" s="37"/>
      <c r="K117" s="37"/>
      <c r="L117" s="52"/>
      <c r="S117" s="35"/>
      <c r="T117" s="35"/>
      <c r="U117" s="35"/>
      <c r="V117" s="35"/>
      <c r="W117" s="35"/>
      <c r="X117" s="35"/>
      <c r="Y117" s="35"/>
      <c r="Z117" s="35"/>
      <c r="AA117" s="35"/>
      <c r="AB117" s="35"/>
      <c r="AC117" s="35"/>
      <c r="AD117" s="35"/>
      <c r="AE117" s="35"/>
    </row>
    <row r="118" spans="1:63" s="2" customFormat="1" ht="12" customHeight="1">
      <c r="A118" s="35"/>
      <c r="B118" s="36"/>
      <c r="C118" s="30" t="s">
        <v>112</v>
      </c>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3" s="2" customFormat="1" ht="16.5" customHeight="1">
      <c r="A119" s="35"/>
      <c r="B119" s="36"/>
      <c r="C119" s="37"/>
      <c r="D119" s="37"/>
      <c r="E119" s="277" t="str">
        <f>E11</f>
        <v>D.1.4.2 - Zařízení silnoproudé a slaboproudé elektrotechniky</v>
      </c>
      <c r="F119" s="331"/>
      <c r="G119" s="331"/>
      <c r="H119" s="331"/>
      <c r="I119" s="37"/>
      <c r="J119" s="37"/>
      <c r="K119" s="37"/>
      <c r="L119" s="52"/>
      <c r="S119" s="35"/>
      <c r="T119" s="35"/>
      <c r="U119" s="35"/>
      <c r="V119" s="35"/>
      <c r="W119" s="35"/>
      <c r="X119" s="35"/>
      <c r="Y119" s="35"/>
      <c r="Z119" s="35"/>
      <c r="AA119" s="35"/>
      <c r="AB119" s="35"/>
      <c r="AC119" s="35"/>
      <c r="AD119" s="35"/>
      <c r="AE119" s="35"/>
    </row>
    <row r="120" spans="1:63" s="2" customFormat="1" ht="6.9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63" s="2" customFormat="1" ht="12" customHeight="1">
      <c r="A121" s="35"/>
      <c r="B121" s="36"/>
      <c r="C121" s="30" t="s">
        <v>20</v>
      </c>
      <c r="D121" s="37"/>
      <c r="E121" s="37"/>
      <c r="F121" s="28" t="str">
        <f>F14</f>
        <v>Oblastní nemocnice Jičín</v>
      </c>
      <c r="G121" s="37"/>
      <c r="H121" s="37"/>
      <c r="I121" s="30" t="s">
        <v>22</v>
      </c>
      <c r="J121" s="67" t="str">
        <f>IF(J14="","",J14)</f>
        <v>30. 11. 2022</v>
      </c>
      <c r="K121" s="37"/>
      <c r="L121" s="52"/>
      <c r="S121" s="35"/>
      <c r="T121" s="35"/>
      <c r="U121" s="35"/>
      <c r="V121" s="35"/>
      <c r="W121" s="35"/>
      <c r="X121" s="35"/>
      <c r="Y121" s="35"/>
      <c r="Z121" s="35"/>
      <c r="AA121" s="35"/>
      <c r="AB121" s="35"/>
      <c r="AC121" s="35"/>
      <c r="AD121" s="35"/>
      <c r="AE121" s="35"/>
    </row>
    <row r="122" spans="1:63" s="2" customFormat="1" ht="6.95" customHeight="1">
      <c r="A122" s="35"/>
      <c r="B122" s="36"/>
      <c r="C122" s="37"/>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63" s="2" customFormat="1" ht="15.2" customHeight="1">
      <c r="A123" s="35"/>
      <c r="B123" s="36"/>
      <c r="C123" s="30" t="s">
        <v>24</v>
      </c>
      <c r="D123" s="37"/>
      <c r="E123" s="37"/>
      <c r="F123" s="28" t="str">
        <f>E17</f>
        <v>Oblastní nemocnice Jičín a.s.</v>
      </c>
      <c r="G123" s="37"/>
      <c r="H123" s="37"/>
      <c r="I123" s="30" t="s">
        <v>31</v>
      </c>
      <c r="J123" s="33" t="str">
        <f>E23</f>
        <v>SPECTA, s.r.o.</v>
      </c>
      <c r="K123" s="37"/>
      <c r="L123" s="52"/>
      <c r="S123" s="35"/>
      <c r="T123" s="35"/>
      <c r="U123" s="35"/>
      <c r="V123" s="35"/>
      <c r="W123" s="35"/>
      <c r="X123" s="35"/>
      <c r="Y123" s="35"/>
      <c r="Z123" s="35"/>
      <c r="AA123" s="35"/>
      <c r="AB123" s="35"/>
      <c r="AC123" s="35"/>
      <c r="AD123" s="35"/>
      <c r="AE123" s="35"/>
    </row>
    <row r="124" spans="1:63" s="2" customFormat="1" ht="15.2" customHeight="1">
      <c r="A124" s="35"/>
      <c r="B124" s="36"/>
      <c r="C124" s="30" t="s">
        <v>29</v>
      </c>
      <c r="D124" s="37"/>
      <c r="E124" s="37"/>
      <c r="F124" s="28" t="str">
        <f>IF(E20="","",E20)</f>
        <v>Vyplň údaj</v>
      </c>
      <c r="G124" s="37"/>
      <c r="H124" s="37"/>
      <c r="I124" s="30" t="s">
        <v>36</v>
      </c>
      <c r="J124" s="33" t="str">
        <f>E26</f>
        <v>Patrik Schoř</v>
      </c>
      <c r="K124" s="37"/>
      <c r="L124" s="52"/>
      <c r="S124" s="35"/>
      <c r="T124" s="35"/>
      <c r="U124" s="35"/>
      <c r="V124" s="35"/>
      <c r="W124" s="35"/>
      <c r="X124" s="35"/>
      <c r="Y124" s="35"/>
      <c r="Z124" s="35"/>
      <c r="AA124" s="35"/>
      <c r="AB124" s="35"/>
      <c r="AC124" s="35"/>
      <c r="AD124" s="35"/>
      <c r="AE124" s="35"/>
    </row>
    <row r="125" spans="1:63" s="2" customFormat="1" ht="10.35" customHeight="1">
      <c r="A125" s="35"/>
      <c r="B125" s="36"/>
      <c r="C125" s="37"/>
      <c r="D125" s="37"/>
      <c r="E125" s="37"/>
      <c r="F125" s="37"/>
      <c r="G125" s="37"/>
      <c r="H125" s="37"/>
      <c r="I125" s="37"/>
      <c r="J125" s="37"/>
      <c r="K125" s="37"/>
      <c r="L125" s="52"/>
      <c r="S125" s="35"/>
      <c r="T125" s="35"/>
      <c r="U125" s="35"/>
      <c r="V125" s="35"/>
      <c r="W125" s="35"/>
      <c r="X125" s="35"/>
      <c r="Y125" s="35"/>
      <c r="Z125" s="35"/>
      <c r="AA125" s="35"/>
      <c r="AB125" s="35"/>
      <c r="AC125" s="35"/>
      <c r="AD125" s="35"/>
      <c r="AE125" s="35"/>
    </row>
    <row r="126" spans="1:63" s="11" customFormat="1" ht="29.25" customHeight="1">
      <c r="A126" s="165"/>
      <c r="B126" s="166"/>
      <c r="C126" s="167" t="s">
        <v>135</v>
      </c>
      <c r="D126" s="168" t="s">
        <v>64</v>
      </c>
      <c r="E126" s="168" t="s">
        <v>60</v>
      </c>
      <c r="F126" s="168" t="s">
        <v>61</v>
      </c>
      <c r="G126" s="168" t="s">
        <v>136</v>
      </c>
      <c r="H126" s="168" t="s">
        <v>137</v>
      </c>
      <c r="I126" s="168" t="s">
        <v>138</v>
      </c>
      <c r="J126" s="169" t="s">
        <v>116</v>
      </c>
      <c r="K126" s="170" t="s">
        <v>139</v>
      </c>
      <c r="L126" s="171"/>
      <c r="M126" s="76" t="s">
        <v>1</v>
      </c>
      <c r="N126" s="77" t="s">
        <v>43</v>
      </c>
      <c r="O126" s="77" t="s">
        <v>140</v>
      </c>
      <c r="P126" s="77" t="s">
        <v>141</v>
      </c>
      <c r="Q126" s="77" t="s">
        <v>142</v>
      </c>
      <c r="R126" s="77" t="s">
        <v>143</v>
      </c>
      <c r="S126" s="77" t="s">
        <v>144</v>
      </c>
      <c r="T126" s="78" t="s">
        <v>145</v>
      </c>
      <c r="U126" s="165"/>
      <c r="V126" s="165"/>
      <c r="W126" s="165"/>
      <c r="X126" s="165"/>
      <c r="Y126" s="165"/>
      <c r="Z126" s="165"/>
      <c r="AA126" s="165"/>
      <c r="AB126" s="165"/>
      <c r="AC126" s="165"/>
      <c r="AD126" s="165"/>
      <c r="AE126" s="165"/>
    </row>
    <row r="127" spans="1:63" s="2" customFormat="1" ht="22.9" customHeight="1">
      <c r="A127" s="35"/>
      <c r="B127" s="36"/>
      <c r="C127" s="83" t="s">
        <v>146</v>
      </c>
      <c r="D127" s="37"/>
      <c r="E127" s="37"/>
      <c r="F127" s="37"/>
      <c r="G127" s="37"/>
      <c r="H127" s="37"/>
      <c r="I127" s="37"/>
      <c r="J127" s="172">
        <f>BK127</f>
        <v>0</v>
      </c>
      <c r="K127" s="37"/>
      <c r="L127" s="40"/>
      <c r="M127" s="79"/>
      <c r="N127" s="173"/>
      <c r="O127" s="80"/>
      <c r="P127" s="174">
        <f>P128</f>
        <v>0</v>
      </c>
      <c r="Q127" s="80"/>
      <c r="R127" s="174">
        <f>R128</f>
        <v>0</v>
      </c>
      <c r="S127" s="80"/>
      <c r="T127" s="175">
        <f>T128</f>
        <v>0</v>
      </c>
      <c r="U127" s="35"/>
      <c r="V127" s="35"/>
      <c r="W127" s="35"/>
      <c r="X127" s="35"/>
      <c r="Y127" s="35"/>
      <c r="Z127" s="35"/>
      <c r="AA127" s="35"/>
      <c r="AB127" s="35"/>
      <c r="AC127" s="35"/>
      <c r="AD127" s="35"/>
      <c r="AE127" s="35"/>
      <c r="AT127" s="18" t="s">
        <v>78</v>
      </c>
      <c r="AU127" s="18" t="s">
        <v>118</v>
      </c>
      <c r="BK127" s="176">
        <f>BK128</f>
        <v>0</v>
      </c>
    </row>
    <row r="128" spans="1:63" s="12" customFormat="1" ht="25.9" customHeight="1">
      <c r="B128" s="177"/>
      <c r="C128" s="178"/>
      <c r="D128" s="179" t="s">
        <v>78</v>
      </c>
      <c r="E128" s="180" t="s">
        <v>250</v>
      </c>
      <c r="F128" s="180" t="s">
        <v>251</v>
      </c>
      <c r="G128" s="178"/>
      <c r="H128" s="178"/>
      <c r="I128" s="181"/>
      <c r="J128" s="182">
        <f>BK128</f>
        <v>0</v>
      </c>
      <c r="K128" s="178"/>
      <c r="L128" s="183"/>
      <c r="M128" s="184"/>
      <c r="N128" s="185"/>
      <c r="O128" s="185"/>
      <c r="P128" s="186">
        <f>P129+P132+P158+P181+P196+P209</f>
        <v>0</v>
      </c>
      <c r="Q128" s="185"/>
      <c r="R128" s="186">
        <f>R129+R132+R158+R181+R196+R209</f>
        <v>0</v>
      </c>
      <c r="S128" s="185"/>
      <c r="T128" s="187">
        <f>T129+T132+T158+T181+T196+T209</f>
        <v>0</v>
      </c>
      <c r="AR128" s="188" t="s">
        <v>88</v>
      </c>
      <c r="AT128" s="189" t="s">
        <v>78</v>
      </c>
      <c r="AU128" s="189" t="s">
        <v>79</v>
      </c>
      <c r="AY128" s="188" t="s">
        <v>149</v>
      </c>
      <c r="BK128" s="190">
        <f>BK129+BK132+BK158+BK181+BK196+BK209</f>
        <v>0</v>
      </c>
    </row>
    <row r="129" spans="1:65" s="12" customFormat="1" ht="22.9" customHeight="1">
      <c r="B129" s="177"/>
      <c r="C129" s="178"/>
      <c r="D129" s="179" t="s">
        <v>78</v>
      </c>
      <c r="E129" s="191" t="s">
        <v>657</v>
      </c>
      <c r="F129" s="191" t="s">
        <v>658</v>
      </c>
      <c r="G129" s="178"/>
      <c r="H129" s="178"/>
      <c r="I129" s="181"/>
      <c r="J129" s="192">
        <f>BK129</f>
        <v>0</v>
      </c>
      <c r="K129" s="178"/>
      <c r="L129" s="183"/>
      <c r="M129" s="184"/>
      <c r="N129" s="185"/>
      <c r="O129" s="185"/>
      <c r="P129" s="186">
        <f>SUM(P130:P131)</f>
        <v>0</v>
      </c>
      <c r="Q129" s="185"/>
      <c r="R129" s="186">
        <f>SUM(R130:R131)</f>
        <v>0</v>
      </c>
      <c r="S129" s="185"/>
      <c r="T129" s="187">
        <f>SUM(T130:T131)</f>
        <v>0</v>
      </c>
      <c r="AR129" s="188" t="s">
        <v>88</v>
      </c>
      <c r="AT129" s="189" t="s">
        <v>78</v>
      </c>
      <c r="AU129" s="189" t="s">
        <v>86</v>
      </c>
      <c r="AY129" s="188" t="s">
        <v>149</v>
      </c>
      <c r="BK129" s="190">
        <f>SUM(BK130:BK131)</f>
        <v>0</v>
      </c>
    </row>
    <row r="130" spans="1:65" s="2" customFormat="1" ht="21.75" customHeight="1">
      <c r="A130" s="35"/>
      <c r="B130" s="36"/>
      <c r="C130" s="255" t="s">
        <v>86</v>
      </c>
      <c r="D130" s="255" t="s">
        <v>261</v>
      </c>
      <c r="E130" s="256" t="s">
        <v>659</v>
      </c>
      <c r="F130" s="257" t="s">
        <v>660</v>
      </c>
      <c r="G130" s="258" t="s">
        <v>567</v>
      </c>
      <c r="H130" s="259">
        <v>11</v>
      </c>
      <c r="I130" s="260"/>
      <c r="J130" s="261">
        <f>ROUND(I130*H130,2)</f>
        <v>0</v>
      </c>
      <c r="K130" s="262"/>
      <c r="L130" s="263"/>
      <c r="M130" s="264" t="s">
        <v>1</v>
      </c>
      <c r="N130" s="265" t="s">
        <v>44</v>
      </c>
      <c r="O130" s="72"/>
      <c r="P130" s="203">
        <f>O130*H130</f>
        <v>0</v>
      </c>
      <c r="Q130" s="203">
        <v>0</v>
      </c>
      <c r="R130" s="203">
        <f>Q130*H130</f>
        <v>0</v>
      </c>
      <c r="S130" s="203">
        <v>0</v>
      </c>
      <c r="T130" s="204">
        <f>S130*H130</f>
        <v>0</v>
      </c>
      <c r="U130" s="35"/>
      <c r="V130" s="35"/>
      <c r="W130" s="35"/>
      <c r="X130" s="35"/>
      <c r="Y130" s="35"/>
      <c r="Z130" s="35"/>
      <c r="AA130" s="35"/>
      <c r="AB130" s="35"/>
      <c r="AC130" s="35"/>
      <c r="AD130" s="35"/>
      <c r="AE130" s="35"/>
      <c r="AR130" s="205" t="s">
        <v>264</v>
      </c>
      <c r="AT130" s="205" t="s">
        <v>261</v>
      </c>
      <c r="AU130" s="205" t="s">
        <v>88</v>
      </c>
      <c r="AY130" s="18" t="s">
        <v>149</v>
      </c>
      <c r="BE130" s="206">
        <f>IF(N130="základní",J130,0)</f>
        <v>0</v>
      </c>
      <c r="BF130" s="206">
        <f>IF(N130="snížená",J130,0)</f>
        <v>0</v>
      </c>
      <c r="BG130" s="206">
        <f>IF(N130="zákl. přenesená",J130,0)</f>
        <v>0</v>
      </c>
      <c r="BH130" s="206">
        <f>IF(N130="sníž. přenesená",J130,0)</f>
        <v>0</v>
      </c>
      <c r="BI130" s="206">
        <f>IF(N130="nulová",J130,0)</f>
        <v>0</v>
      </c>
      <c r="BJ130" s="18" t="s">
        <v>86</v>
      </c>
      <c r="BK130" s="206">
        <f>ROUND(I130*H130,2)</f>
        <v>0</v>
      </c>
      <c r="BL130" s="18" t="s">
        <v>242</v>
      </c>
      <c r="BM130" s="205" t="s">
        <v>661</v>
      </c>
    </row>
    <row r="131" spans="1:65" s="2" customFormat="1" ht="21.75" customHeight="1">
      <c r="A131" s="35"/>
      <c r="B131" s="36"/>
      <c r="C131" s="255" t="s">
        <v>88</v>
      </c>
      <c r="D131" s="255" t="s">
        <v>261</v>
      </c>
      <c r="E131" s="256" t="s">
        <v>662</v>
      </c>
      <c r="F131" s="257" t="s">
        <v>663</v>
      </c>
      <c r="G131" s="258" t="s">
        <v>567</v>
      </c>
      <c r="H131" s="259">
        <v>2</v>
      </c>
      <c r="I131" s="260"/>
      <c r="J131" s="261">
        <f>ROUND(I131*H131,2)</f>
        <v>0</v>
      </c>
      <c r="K131" s="262"/>
      <c r="L131" s="263"/>
      <c r="M131" s="264" t="s">
        <v>1</v>
      </c>
      <c r="N131" s="265" t="s">
        <v>44</v>
      </c>
      <c r="O131" s="72"/>
      <c r="P131" s="203">
        <f>O131*H131</f>
        <v>0</v>
      </c>
      <c r="Q131" s="203">
        <v>0</v>
      </c>
      <c r="R131" s="203">
        <f>Q131*H131</f>
        <v>0</v>
      </c>
      <c r="S131" s="203">
        <v>0</v>
      </c>
      <c r="T131" s="204">
        <f>S131*H131</f>
        <v>0</v>
      </c>
      <c r="U131" s="35"/>
      <c r="V131" s="35"/>
      <c r="W131" s="35"/>
      <c r="X131" s="35"/>
      <c r="Y131" s="35"/>
      <c r="Z131" s="35"/>
      <c r="AA131" s="35"/>
      <c r="AB131" s="35"/>
      <c r="AC131" s="35"/>
      <c r="AD131" s="35"/>
      <c r="AE131" s="35"/>
      <c r="AR131" s="205" t="s">
        <v>264</v>
      </c>
      <c r="AT131" s="205" t="s">
        <v>261</v>
      </c>
      <c r="AU131" s="205" t="s">
        <v>88</v>
      </c>
      <c r="AY131" s="18" t="s">
        <v>149</v>
      </c>
      <c r="BE131" s="206">
        <f>IF(N131="základní",J131,0)</f>
        <v>0</v>
      </c>
      <c r="BF131" s="206">
        <f>IF(N131="snížená",J131,0)</f>
        <v>0</v>
      </c>
      <c r="BG131" s="206">
        <f>IF(N131="zákl. přenesená",J131,0)</f>
        <v>0</v>
      </c>
      <c r="BH131" s="206">
        <f>IF(N131="sníž. přenesená",J131,0)</f>
        <v>0</v>
      </c>
      <c r="BI131" s="206">
        <f>IF(N131="nulová",J131,0)</f>
        <v>0</v>
      </c>
      <c r="BJ131" s="18" t="s">
        <v>86</v>
      </c>
      <c r="BK131" s="206">
        <f>ROUND(I131*H131,2)</f>
        <v>0</v>
      </c>
      <c r="BL131" s="18" t="s">
        <v>242</v>
      </c>
      <c r="BM131" s="205" t="s">
        <v>664</v>
      </c>
    </row>
    <row r="132" spans="1:65" s="12" customFormat="1" ht="22.9" customHeight="1">
      <c r="B132" s="177"/>
      <c r="C132" s="178"/>
      <c r="D132" s="179" t="s">
        <v>78</v>
      </c>
      <c r="E132" s="191" t="s">
        <v>665</v>
      </c>
      <c r="F132" s="191" t="s">
        <v>666</v>
      </c>
      <c r="G132" s="178"/>
      <c r="H132" s="178"/>
      <c r="I132" s="181"/>
      <c r="J132" s="192">
        <f>BK132</f>
        <v>0</v>
      </c>
      <c r="K132" s="178"/>
      <c r="L132" s="183"/>
      <c r="M132" s="184"/>
      <c r="N132" s="185"/>
      <c r="O132" s="185"/>
      <c r="P132" s="186">
        <f>SUM(P133:P157)</f>
        <v>0</v>
      </c>
      <c r="Q132" s="185"/>
      <c r="R132" s="186">
        <f>SUM(R133:R157)</f>
        <v>0</v>
      </c>
      <c r="S132" s="185"/>
      <c r="T132" s="187">
        <f>SUM(T133:T157)</f>
        <v>0</v>
      </c>
      <c r="AR132" s="188" t="s">
        <v>88</v>
      </c>
      <c r="AT132" s="189" t="s">
        <v>78</v>
      </c>
      <c r="AU132" s="189" t="s">
        <v>86</v>
      </c>
      <c r="AY132" s="188" t="s">
        <v>149</v>
      </c>
      <c r="BK132" s="190">
        <f>SUM(BK133:BK157)</f>
        <v>0</v>
      </c>
    </row>
    <row r="133" spans="1:65" s="2" customFormat="1" ht="16.5" customHeight="1">
      <c r="A133" s="35"/>
      <c r="B133" s="36"/>
      <c r="C133" s="255" t="s">
        <v>171</v>
      </c>
      <c r="D133" s="255" t="s">
        <v>261</v>
      </c>
      <c r="E133" s="256" t="s">
        <v>667</v>
      </c>
      <c r="F133" s="257" t="s">
        <v>668</v>
      </c>
      <c r="G133" s="258" t="s">
        <v>567</v>
      </c>
      <c r="H133" s="259">
        <v>2</v>
      </c>
      <c r="I133" s="260"/>
      <c r="J133" s="261">
        <f t="shared" ref="J133:J157" si="0">ROUND(I133*H133,2)</f>
        <v>0</v>
      </c>
      <c r="K133" s="262"/>
      <c r="L133" s="263"/>
      <c r="M133" s="264" t="s">
        <v>1</v>
      </c>
      <c r="N133" s="265" t="s">
        <v>44</v>
      </c>
      <c r="O133" s="72"/>
      <c r="P133" s="203">
        <f t="shared" ref="P133:P157" si="1">O133*H133</f>
        <v>0</v>
      </c>
      <c r="Q133" s="203">
        <v>0</v>
      </c>
      <c r="R133" s="203">
        <f t="shared" ref="R133:R157" si="2">Q133*H133</f>
        <v>0</v>
      </c>
      <c r="S133" s="203">
        <v>0</v>
      </c>
      <c r="T133" s="204">
        <f t="shared" ref="T133:T157" si="3">S133*H133</f>
        <v>0</v>
      </c>
      <c r="U133" s="35"/>
      <c r="V133" s="35"/>
      <c r="W133" s="35"/>
      <c r="X133" s="35"/>
      <c r="Y133" s="35"/>
      <c r="Z133" s="35"/>
      <c r="AA133" s="35"/>
      <c r="AB133" s="35"/>
      <c r="AC133" s="35"/>
      <c r="AD133" s="35"/>
      <c r="AE133" s="35"/>
      <c r="AR133" s="205" t="s">
        <v>264</v>
      </c>
      <c r="AT133" s="205" t="s">
        <v>261</v>
      </c>
      <c r="AU133" s="205" t="s">
        <v>88</v>
      </c>
      <c r="AY133" s="18" t="s">
        <v>149</v>
      </c>
      <c r="BE133" s="206">
        <f t="shared" ref="BE133:BE157" si="4">IF(N133="základní",J133,0)</f>
        <v>0</v>
      </c>
      <c r="BF133" s="206">
        <f t="shared" ref="BF133:BF157" si="5">IF(N133="snížená",J133,0)</f>
        <v>0</v>
      </c>
      <c r="BG133" s="206">
        <f t="shared" ref="BG133:BG157" si="6">IF(N133="zákl. přenesená",J133,0)</f>
        <v>0</v>
      </c>
      <c r="BH133" s="206">
        <f t="shared" ref="BH133:BH157" si="7">IF(N133="sníž. přenesená",J133,0)</f>
        <v>0</v>
      </c>
      <c r="BI133" s="206">
        <f t="shared" ref="BI133:BI157" si="8">IF(N133="nulová",J133,0)</f>
        <v>0</v>
      </c>
      <c r="BJ133" s="18" t="s">
        <v>86</v>
      </c>
      <c r="BK133" s="206">
        <f t="shared" ref="BK133:BK157" si="9">ROUND(I133*H133,2)</f>
        <v>0</v>
      </c>
      <c r="BL133" s="18" t="s">
        <v>242</v>
      </c>
      <c r="BM133" s="205" t="s">
        <v>669</v>
      </c>
    </row>
    <row r="134" spans="1:65" s="2" customFormat="1" ht="16.5" customHeight="1">
      <c r="A134" s="35"/>
      <c r="B134" s="36"/>
      <c r="C134" s="255" t="s">
        <v>150</v>
      </c>
      <c r="D134" s="255" t="s">
        <v>261</v>
      </c>
      <c r="E134" s="256" t="s">
        <v>670</v>
      </c>
      <c r="F134" s="257" t="s">
        <v>671</v>
      </c>
      <c r="G134" s="258" t="s">
        <v>567</v>
      </c>
      <c r="H134" s="259">
        <v>4</v>
      </c>
      <c r="I134" s="260"/>
      <c r="J134" s="261">
        <f t="shared" si="0"/>
        <v>0</v>
      </c>
      <c r="K134" s="262"/>
      <c r="L134" s="263"/>
      <c r="M134" s="264" t="s">
        <v>1</v>
      </c>
      <c r="N134" s="265" t="s">
        <v>44</v>
      </c>
      <c r="O134" s="72"/>
      <c r="P134" s="203">
        <f t="shared" si="1"/>
        <v>0</v>
      </c>
      <c r="Q134" s="203">
        <v>0</v>
      </c>
      <c r="R134" s="203">
        <f t="shared" si="2"/>
        <v>0</v>
      </c>
      <c r="S134" s="203">
        <v>0</v>
      </c>
      <c r="T134" s="204">
        <f t="shared" si="3"/>
        <v>0</v>
      </c>
      <c r="U134" s="35"/>
      <c r="V134" s="35"/>
      <c r="W134" s="35"/>
      <c r="X134" s="35"/>
      <c r="Y134" s="35"/>
      <c r="Z134" s="35"/>
      <c r="AA134" s="35"/>
      <c r="AB134" s="35"/>
      <c r="AC134" s="35"/>
      <c r="AD134" s="35"/>
      <c r="AE134" s="35"/>
      <c r="AR134" s="205" t="s">
        <v>264</v>
      </c>
      <c r="AT134" s="205" t="s">
        <v>261</v>
      </c>
      <c r="AU134" s="205" t="s">
        <v>88</v>
      </c>
      <c r="AY134" s="18" t="s">
        <v>149</v>
      </c>
      <c r="BE134" s="206">
        <f t="shared" si="4"/>
        <v>0</v>
      </c>
      <c r="BF134" s="206">
        <f t="shared" si="5"/>
        <v>0</v>
      </c>
      <c r="BG134" s="206">
        <f t="shared" si="6"/>
        <v>0</v>
      </c>
      <c r="BH134" s="206">
        <f t="shared" si="7"/>
        <v>0</v>
      </c>
      <c r="BI134" s="206">
        <f t="shared" si="8"/>
        <v>0</v>
      </c>
      <c r="BJ134" s="18" t="s">
        <v>86</v>
      </c>
      <c r="BK134" s="206">
        <f t="shared" si="9"/>
        <v>0</v>
      </c>
      <c r="BL134" s="18" t="s">
        <v>242</v>
      </c>
      <c r="BM134" s="205" t="s">
        <v>672</v>
      </c>
    </row>
    <row r="135" spans="1:65" s="2" customFormat="1" ht="16.5" customHeight="1">
      <c r="A135" s="35"/>
      <c r="B135" s="36"/>
      <c r="C135" s="255" t="s">
        <v>178</v>
      </c>
      <c r="D135" s="255" t="s">
        <v>261</v>
      </c>
      <c r="E135" s="256" t="s">
        <v>673</v>
      </c>
      <c r="F135" s="257" t="s">
        <v>674</v>
      </c>
      <c r="G135" s="258" t="s">
        <v>567</v>
      </c>
      <c r="H135" s="259">
        <v>2</v>
      </c>
      <c r="I135" s="260"/>
      <c r="J135" s="261">
        <f t="shared" si="0"/>
        <v>0</v>
      </c>
      <c r="K135" s="262"/>
      <c r="L135" s="263"/>
      <c r="M135" s="264" t="s">
        <v>1</v>
      </c>
      <c r="N135" s="265" t="s">
        <v>44</v>
      </c>
      <c r="O135" s="72"/>
      <c r="P135" s="203">
        <f t="shared" si="1"/>
        <v>0</v>
      </c>
      <c r="Q135" s="203">
        <v>0</v>
      </c>
      <c r="R135" s="203">
        <f t="shared" si="2"/>
        <v>0</v>
      </c>
      <c r="S135" s="203">
        <v>0</v>
      </c>
      <c r="T135" s="204">
        <f t="shared" si="3"/>
        <v>0</v>
      </c>
      <c r="U135" s="35"/>
      <c r="V135" s="35"/>
      <c r="W135" s="35"/>
      <c r="X135" s="35"/>
      <c r="Y135" s="35"/>
      <c r="Z135" s="35"/>
      <c r="AA135" s="35"/>
      <c r="AB135" s="35"/>
      <c r="AC135" s="35"/>
      <c r="AD135" s="35"/>
      <c r="AE135" s="35"/>
      <c r="AR135" s="205" t="s">
        <v>264</v>
      </c>
      <c r="AT135" s="205" t="s">
        <v>261</v>
      </c>
      <c r="AU135" s="205" t="s">
        <v>88</v>
      </c>
      <c r="AY135" s="18" t="s">
        <v>149</v>
      </c>
      <c r="BE135" s="206">
        <f t="shared" si="4"/>
        <v>0</v>
      </c>
      <c r="BF135" s="206">
        <f t="shared" si="5"/>
        <v>0</v>
      </c>
      <c r="BG135" s="206">
        <f t="shared" si="6"/>
        <v>0</v>
      </c>
      <c r="BH135" s="206">
        <f t="shared" si="7"/>
        <v>0</v>
      </c>
      <c r="BI135" s="206">
        <f t="shared" si="8"/>
        <v>0</v>
      </c>
      <c r="BJ135" s="18" t="s">
        <v>86</v>
      </c>
      <c r="BK135" s="206">
        <f t="shared" si="9"/>
        <v>0</v>
      </c>
      <c r="BL135" s="18" t="s">
        <v>242</v>
      </c>
      <c r="BM135" s="205" t="s">
        <v>675</v>
      </c>
    </row>
    <row r="136" spans="1:65" s="2" customFormat="1" ht="16.5" customHeight="1">
      <c r="A136" s="35"/>
      <c r="B136" s="36"/>
      <c r="C136" s="255" t="s">
        <v>164</v>
      </c>
      <c r="D136" s="255" t="s">
        <v>261</v>
      </c>
      <c r="E136" s="256" t="s">
        <v>676</v>
      </c>
      <c r="F136" s="257" t="s">
        <v>677</v>
      </c>
      <c r="G136" s="258" t="s">
        <v>567</v>
      </c>
      <c r="H136" s="259">
        <v>2</v>
      </c>
      <c r="I136" s="260"/>
      <c r="J136" s="261">
        <f t="shared" si="0"/>
        <v>0</v>
      </c>
      <c r="K136" s="262"/>
      <c r="L136" s="263"/>
      <c r="M136" s="264" t="s">
        <v>1</v>
      </c>
      <c r="N136" s="265" t="s">
        <v>44</v>
      </c>
      <c r="O136" s="72"/>
      <c r="P136" s="203">
        <f t="shared" si="1"/>
        <v>0</v>
      </c>
      <c r="Q136" s="203">
        <v>0</v>
      </c>
      <c r="R136" s="203">
        <f t="shared" si="2"/>
        <v>0</v>
      </c>
      <c r="S136" s="203">
        <v>0</v>
      </c>
      <c r="T136" s="204">
        <f t="shared" si="3"/>
        <v>0</v>
      </c>
      <c r="U136" s="35"/>
      <c r="V136" s="35"/>
      <c r="W136" s="35"/>
      <c r="X136" s="35"/>
      <c r="Y136" s="35"/>
      <c r="Z136" s="35"/>
      <c r="AA136" s="35"/>
      <c r="AB136" s="35"/>
      <c r="AC136" s="35"/>
      <c r="AD136" s="35"/>
      <c r="AE136" s="35"/>
      <c r="AR136" s="205" t="s">
        <v>264</v>
      </c>
      <c r="AT136" s="205" t="s">
        <v>261</v>
      </c>
      <c r="AU136" s="205" t="s">
        <v>88</v>
      </c>
      <c r="AY136" s="18" t="s">
        <v>149</v>
      </c>
      <c r="BE136" s="206">
        <f t="shared" si="4"/>
        <v>0</v>
      </c>
      <c r="BF136" s="206">
        <f t="shared" si="5"/>
        <v>0</v>
      </c>
      <c r="BG136" s="206">
        <f t="shared" si="6"/>
        <v>0</v>
      </c>
      <c r="BH136" s="206">
        <f t="shared" si="7"/>
        <v>0</v>
      </c>
      <c r="BI136" s="206">
        <f t="shared" si="8"/>
        <v>0</v>
      </c>
      <c r="BJ136" s="18" t="s">
        <v>86</v>
      </c>
      <c r="BK136" s="206">
        <f t="shared" si="9"/>
        <v>0</v>
      </c>
      <c r="BL136" s="18" t="s">
        <v>242</v>
      </c>
      <c r="BM136" s="205" t="s">
        <v>678</v>
      </c>
    </row>
    <row r="137" spans="1:65" s="2" customFormat="1" ht="16.5" customHeight="1">
      <c r="A137" s="35"/>
      <c r="B137" s="36"/>
      <c r="C137" s="255" t="s">
        <v>193</v>
      </c>
      <c r="D137" s="255" t="s">
        <v>261</v>
      </c>
      <c r="E137" s="256" t="s">
        <v>679</v>
      </c>
      <c r="F137" s="257" t="s">
        <v>680</v>
      </c>
      <c r="G137" s="258" t="s">
        <v>567</v>
      </c>
      <c r="H137" s="259">
        <v>3</v>
      </c>
      <c r="I137" s="260"/>
      <c r="J137" s="261">
        <f t="shared" si="0"/>
        <v>0</v>
      </c>
      <c r="K137" s="262"/>
      <c r="L137" s="263"/>
      <c r="M137" s="264" t="s">
        <v>1</v>
      </c>
      <c r="N137" s="265" t="s">
        <v>44</v>
      </c>
      <c r="O137" s="72"/>
      <c r="P137" s="203">
        <f t="shared" si="1"/>
        <v>0</v>
      </c>
      <c r="Q137" s="203">
        <v>0</v>
      </c>
      <c r="R137" s="203">
        <f t="shared" si="2"/>
        <v>0</v>
      </c>
      <c r="S137" s="203">
        <v>0</v>
      </c>
      <c r="T137" s="204">
        <f t="shared" si="3"/>
        <v>0</v>
      </c>
      <c r="U137" s="35"/>
      <c r="V137" s="35"/>
      <c r="W137" s="35"/>
      <c r="X137" s="35"/>
      <c r="Y137" s="35"/>
      <c r="Z137" s="35"/>
      <c r="AA137" s="35"/>
      <c r="AB137" s="35"/>
      <c r="AC137" s="35"/>
      <c r="AD137" s="35"/>
      <c r="AE137" s="35"/>
      <c r="AR137" s="205" t="s">
        <v>264</v>
      </c>
      <c r="AT137" s="205" t="s">
        <v>261</v>
      </c>
      <c r="AU137" s="205" t="s">
        <v>88</v>
      </c>
      <c r="AY137" s="18" t="s">
        <v>149</v>
      </c>
      <c r="BE137" s="206">
        <f t="shared" si="4"/>
        <v>0</v>
      </c>
      <c r="BF137" s="206">
        <f t="shared" si="5"/>
        <v>0</v>
      </c>
      <c r="BG137" s="206">
        <f t="shared" si="6"/>
        <v>0</v>
      </c>
      <c r="BH137" s="206">
        <f t="shared" si="7"/>
        <v>0</v>
      </c>
      <c r="BI137" s="206">
        <f t="shared" si="8"/>
        <v>0</v>
      </c>
      <c r="BJ137" s="18" t="s">
        <v>86</v>
      </c>
      <c r="BK137" s="206">
        <f t="shared" si="9"/>
        <v>0</v>
      </c>
      <c r="BL137" s="18" t="s">
        <v>242</v>
      </c>
      <c r="BM137" s="205" t="s">
        <v>681</v>
      </c>
    </row>
    <row r="138" spans="1:65" s="2" customFormat="1" ht="16.5" customHeight="1">
      <c r="A138" s="35"/>
      <c r="B138" s="36"/>
      <c r="C138" s="255" t="s">
        <v>201</v>
      </c>
      <c r="D138" s="255" t="s">
        <v>261</v>
      </c>
      <c r="E138" s="256" t="s">
        <v>682</v>
      </c>
      <c r="F138" s="257" t="s">
        <v>683</v>
      </c>
      <c r="G138" s="258" t="s">
        <v>567</v>
      </c>
      <c r="H138" s="259">
        <v>11</v>
      </c>
      <c r="I138" s="260"/>
      <c r="J138" s="261">
        <f t="shared" si="0"/>
        <v>0</v>
      </c>
      <c r="K138" s="262"/>
      <c r="L138" s="263"/>
      <c r="M138" s="264" t="s">
        <v>1</v>
      </c>
      <c r="N138" s="265" t="s">
        <v>44</v>
      </c>
      <c r="O138" s="72"/>
      <c r="P138" s="203">
        <f t="shared" si="1"/>
        <v>0</v>
      </c>
      <c r="Q138" s="203">
        <v>0</v>
      </c>
      <c r="R138" s="203">
        <f t="shared" si="2"/>
        <v>0</v>
      </c>
      <c r="S138" s="203">
        <v>0</v>
      </c>
      <c r="T138" s="204">
        <f t="shared" si="3"/>
        <v>0</v>
      </c>
      <c r="U138" s="35"/>
      <c r="V138" s="35"/>
      <c r="W138" s="35"/>
      <c r="X138" s="35"/>
      <c r="Y138" s="35"/>
      <c r="Z138" s="35"/>
      <c r="AA138" s="35"/>
      <c r="AB138" s="35"/>
      <c r="AC138" s="35"/>
      <c r="AD138" s="35"/>
      <c r="AE138" s="35"/>
      <c r="AR138" s="205" t="s">
        <v>264</v>
      </c>
      <c r="AT138" s="205" t="s">
        <v>261</v>
      </c>
      <c r="AU138" s="205" t="s">
        <v>88</v>
      </c>
      <c r="AY138" s="18" t="s">
        <v>149</v>
      </c>
      <c r="BE138" s="206">
        <f t="shared" si="4"/>
        <v>0</v>
      </c>
      <c r="BF138" s="206">
        <f t="shared" si="5"/>
        <v>0</v>
      </c>
      <c r="BG138" s="206">
        <f t="shared" si="6"/>
        <v>0</v>
      </c>
      <c r="BH138" s="206">
        <f t="shared" si="7"/>
        <v>0</v>
      </c>
      <c r="BI138" s="206">
        <f t="shared" si="8"/>
        <v>0</v>
      </c>
      <c r="BJ138" s="18" t="s">
        <v>86</v>
      </c>
      <c r="BK138" s="206">
        <f t="shared" si="9"/>
        <v>0</v>
      </c>
      <c r="BL138" s="18" t="s">
        <v>242</v>
      </c>
      <c r="BM138" s="205" t="s">
        <v>684</v>
      </c>
    </row>
    <row r="139" spans="1:65" s="2" customFormat="1" ht="16.5" customHeight="1">
      <c r="A139" s="35"/>
      <c r="B139" s="36"/>
      <c r="C139" s="255" t="s">
        <v>182</v>
      </c>
      <c r="D139" s="255" t="s">
        <v>261</v>
      </c>
      <c r="E139" s="256" t="s">
        <v>685</v>
      </c>
      <c r="F139" s="257" t="s">
        <v>686</v>
      </c>
      <c r="G139" s="258" t="s">
        <v>567</v>
      </c>
      <c r="H139" s="259">
        <v>5</v>
      </c>
      <c r="I139" s="260"/>
      <c r="J139" s="261">
        <f t="shared" si="0"/>
        <v>0</v>
      </c>
      <c r="K139" s="262"/>
      <c r="L139" s="263"/>
      <c r="M139" s="264" t="s">
        <v>1</v>
      </c>
      <c r="N139" s="265" t="s">
        <v>44</v>
      </c>
      <c r="O139" s="72"/>
      <c r="P139" s="203">
        <f t="shared" si="1"/>
        <v>0</v>
      </c>
      <c r="Q139" s="203">
        <v>0</v>
      </c>
      <c r="R139" s="203">
        <f t="shared" si="2"/>
        <v>0</v>
      </c>
      <c r="S139" s="203">
        <v>0</v>
      </c>
      <c r="T139" s="204">
        <f t="shared" si="3"/>
        <v>0</v>
      </c>
      <c r="U139" s="35"/>
      <c r="V139" s="35"/>
      <c r="W139" s="35"/>
      <c r="X139" s="35"/>
      <c r="Y139" s="35"/>
      <c r="Z139" s="35"/>
      <c r="AA139" s="35"/>
      <c r="AB139" s="35"/>
      <c r="AC139" s="35"/>
      <c r="AD139" s="35"/>
      <c r="AE139" s="35"/>
      <c r="AR139" s="205" t="s">
        <v>264</v>
      </c>
      <c r="AT139" s="205" t="s">
        <v>261</v>
      </c>
      <c r="AU139" s="205" t="s">
        <v>88</v>
      </c>
      <c r="AY139" s="18" t="s">
        <v>149</v>
      </c>
      <c r="BE139" s="206">
        <f t="shared" si="4"/>
        <v>0</v>
      </c>
      <c r="BF139" s="206">
        <f t="shared" si="5"/>
        <v>0</v>
      </c>
      <c r="BG139" s="206">
        <f t="shared" si="6"/>
        <v>0</v>
      </c>
      <c r="BH139" s="206">
        <f t="shared" si="7"/>
        <v>0</v>
      </c>
      <c r="BI139" s="206">
        <f t="shared" si="8"/>
        <v>0</v>
      </c>
      <c r="BJ139" s="18" t="s">
        <v>86</v>
      </c>
      <c r="BK139" s="206">
        <f t="shared" si="9"/>
        <v>0</v>
      </c>
      <c r="BL139" s="18" t="s">
        <v>242</v>
      </c>
      <c r="BM139" s="205" t="s">
        <v>687</v>
      </c>
    </row>
    <row r="140" spans="1:65" s="2" customFormat="1" ht="16.5" customHeight="1">
      <c r="A140" s="35"/>
      <c r="B140" s="36"/>
      <c r="C140" s="255" t="s">
        <v>209</v>
      </c>
      <c r="D140" s="255" t="s">
        <v>261</v>
      </c>
      <c r="E140" s="256" t="s">
        <v>688</v>
      </c>
      <c r="F140" s="257" t="s">
        <v>689</v>
      </c>
      <c r="G140" s="258" t="s">
        <v>155</v>
      </c>
      <c r="H140" s="259">
        <v>85</v>
      </c>
      <c r="I140" s="260"/>
      <c r="J140" s="261">
        <f t="shared" si="0"/>
        <v>0</v>
      </c>
      <c r="K140" s="262"/>
      <c r="L140" s="263"/>
      <c r="M140" s="264" t="s">
        <v>1</v>
      </c>
      <c r="N140" s="265" t="s">
        <v>44</v>
      </c>
      <c r="O140" s="72"/>
      <c r="P140" s="203">
        <f t="shared" si="1"/>
        <v>0</v>
      </c>
      <c r="Q140" s="203">
        <v>0</v>
      </c>
      <c r="R140" s="203">
        <f t="shared" si="2"/>
        <v>0</v>
      </c>
      <c r="S140" s="203">
        <v>0</v>
      </c>
      <c r="T140" s="204">
        <f t="shared" si="3"/>
        <v>0</v>
      </c>
      <c r="U140" s="35"/>
      <c r="V140" s="35"/>
      <c r="W140" s="35"/>
      <c r="X140" s="35"/>
      <c r="Y140" s="35"/>
      <c r="Z140" s="35"/>
      <c r="AA140" s="35"/>
      <c r="AB140" s="35"/>
      <c r="AC140" s="35"/>
      <c r="AD140" s="35"/>
      <c r="AE140" s="35"/>
      <c r="AR140" s="205" t="s">
        <v>264</v>
      </c>
      <c r="AT140" s="205" t="s">
        <v>261</v>
      </c>
      <c r="AU140" s="205" t="s">
        <v>88</v>
      </c>
      <c r="AY140" s="18" t="s">
        <v>149</v>
      </c>
      <c r="BE140" s="206">
        <f t="shared" si="4"/>
        <v>0</v>
      </c>
      <c r="BF140" s="206">
        <f t="shared" si="5"/>
        <v>0</v>
      </c>
      <c r="BG140" s="206">
        <f t="shared" si="6"/>
        <v>0</v>
      </c>
      <c r="BH140" s="206">
        <f t="shared" si="7"/>
        <v>0</v>
      </c>
      <c r="BI140" s="206">
        <f t="shared" si="8"/>
        <v>0</v>
      </c>
      <c r="BJ140" s="18" t="s">
        <v>86</v>
      </c>
      <c r="BK140" s="206">
        <f t="shared" si="9"/>
        <v>0</v>
      </c>
      <c r="BL140" s="18" t="s">
        <v>242</v>
      </c>
      <c r="BM140" s="205" t="s">
        <v>690</v>
      </c>
    </row>
    <row r="141" spans="1:65" s="2" customFormat="1" ht="16.5" customHeight="1">
      <c r="A141" s="35"/>
      <c r="B141" s="36"/>
      <c r="C141" s="255" t="s">
        <v>218</v>
      </c>
      <c r="D141" s="255" t="s">
        <v>261</v>
      </c>
      <c r="E141" s="256" t="s">
        <v>691</v>
      </c>
      <c r="F141" s="257" t="s">
        <v>692</v>
      </c>
      <c r="G141" s="258" t="s">
        <v>155</v>
      </c>
      <c r="H141" s="259">
        <v>55</v>
      </c>
      <c r="I141" s="260"/>
      <c r="J141" s="261">
        <f t="shared" si="0"/>
        <v>0</v>
      </c>
      <c r="K141" s="262"/>
      <c r="L141" s="263"/>
      <c r="M141" s="264" t="s">
        <v>1</v>
      </c>
      <c r="N141" s="265" t="s">
        <v>44</v>
      </c>
      <c r="O141" s="72"/>
      <c r="P141" s="203">
        <f t="shared" si="1"/>
        <v>0</v>
      </c>
      <c r="Q141" s="203">
        <v>0</v>
      </c>
      <c r="R141" s="203">
        <f t="shared" si="2"/>
        <v>0</v>
      </c>
      <c r="S141" s="203">
        <v>0</v>
      </c>
      <c r="T141" s="204">
        <f t="shared" si="3"/>
        <v>0</v>
      </c>
      <c r="U141" s="35"/>
      <c r="V141" s="35"/>
      <c r="W141" s="35"/>
      <c r="X141" s="35"/>
      <c r="Y141" s="35"/>
      <c r="Z141" s="35"/>
      <c r="AA141" s="35"/>
      <c r="AB141" s="35"/>
      <c r="AC141" s="35"/>
      <c r="AD141" s="35"/>
      <c r="AE141" s="35"/>
      <c r="AR141" s="205" t="s">
        <v>264</v>
      </c>
      <c r="AT141" s="205" t="s">
        <v>261</v>
      </c>
      <c r="AU141" s="205" t="s">
        <v>88</v>
      </c>
      <c r="AY141" s="18" t="s">
        <v>149</v>
      </c>
      <c r="BE141" s="206">
        <f t="shared" si="4"/>
        <v>0</v>
      </c>
      <c r="BF141" s="206">
        <f t="shared" si="5"/>
        <v>0</v>
      </c>
      <c r="BG141" s="206">
        <f t="shared" si="6"/>
        <v>0</v>
      </c>
      <c r="BH141" s="206">
        <f t="shared" si="7"/>
        <v>0</v>
      </c>
      <c r="BI141" s="206">
        <f t="shared" si="8"/>
        <v>0</v>
      </c>
      <c r="BJ141" s="18" t="s">
        <v>86</v>
      </c>
      <c r="BK141" s="206">
        <f t="shared" si="9"/>
        <v>0</v>
      </c>
      <c r="BL141" s="18" t="s">
        <v>242</v>
      </c>
      <c r="BM141" s="205" t="s">
        <v>693</v>
      </c>
    </row>
    <row r="142" spans="1:65" s="2" customFormat="1" ht="16.5" customHeight="1">
      <c r="A142" s="35"/>
      <c r="B142" s="36"/>
      <c r="C142" s="255" t="s">
        <v>223</v>
      </c>
      <c r="D142" s="255" t="s">
        <v>261</v>
      </c>
      <c r="E142" s="256" t="s">
        <v>694</v>
      </c>
      <c r="F142" s="257" t="s">
        <v>695</v>
      </c>
      <c r="G142" s="258" t="s">
        <v>155</v>
      </c>
      <c r="H142" s="259">
        <v>30</v>
      </c>
      <c r="I142" s="260"/>
      <c r="J142" s="261">
        <f t="shared" si="0"/>
        <v>0</v>
      </c>
      <c r="K142" s="262"/>
      <c r="L142" s="263"/>
      <c r="M142" s="264" t="s">
        <v>1</v>
      </c>
      <c r="N142" s="265" t="s">
        <v>44</v>
      </c>
      <c r="O142" s="72"/>
      <c r="P142" s="203">
        <f t="shared" si="1"/>
        <v>0</v>
      </c>
      <c r="Q142" s="203">
        <v>0</v>
      </c>
      <c r="R142" s="203">
        <f t="shared" si="2"/>
        <v>0</v>
      </c>
      <c r="S142" s="203">
        <v>0</v>
      </c>
      <c r="T142" s="204">
        <f t="shared" si="3"/>
        <v>0</v>
      </c>
      <c r="U142" s="35"/>
      <c r="V142" s="35"/>
      <c r="W142" s="35"/>
      <c r="X142" s="35"/>
      <c r="Y142" s="35"/>
      <c r="Z142" s="35"/>
      <c r="AA142" s="35"/>
      <c r="AB142" s="35"/>
      <c r="AC142" s="35"/>
      <c r="AD142" s="35"/>
      <c r="AE142" s="35"/>
      <c r="AR142" s="205" t="s">
        <v>264</v>
      </c>
      <c r="AT142" s="205" t="s">
        <v>261</v>
      </c>
      <c r="AU142" s="205" t="s">
        <v>88</v>
      </c>
      <c r="AY142" s="18" t="s">
        <v>149</v>
      </c>
      <c r="BE142" s="206">
        <f t="shared" si="4"/>
        <v>0</v>
      </c>
      <c r="BF142" s="206">
        <f t="shared" si="5"/>
        <v>0</v>
      </c>
      <c r="BG142" s="206">
        <f t="shared" si="6"/>
        <v>0</v>
      </c>
      <c r="BH142" s="206">
        <f t="shared" si="7"/>
        <v>0</v>
      </c>
      <c r="BI142" s="206">
        <f t="shared" si="8"/>
        <v>0</v>
      </c>
      <c r="BJ142" s="18" t="s">
        <v>86</v>
      </c>
      <c r="BK142" s="206">
        <f t="shared" si="9"/>
        <v>0</v>
      </c>
      <c r="BL142" s="18" t="s">
        <v>242</v>
      </c>
      <c r="BM142" s="205" t="s">
        <v>696</v>
      </c>
    </row>
    <row r="143" spans="1:65" s="2" customFormat="1" ht="16.5" customHeight="1">
      <c r="A143" s="35"/>
      <c r="B143" s="36"/>
      <c r="C143" s="255" t="s">
        <v>228</v>
      </c>
      <c r="D143" s="255" t="s">
        <v>261</v>
      </c>
      <c r="E143" s="256" t="s">
        <v>697</v>
      </c>
      <c r="F143" s="257" t="s">
        <v>698</v>
      </c>
      <c r="G143" s="258" t="s">
        <v>155</v>
      </c>
      <c r="H143" s="259">
        <v>15</v>
      </c>
      <c r="I143" s="260"/>
      <c r="J143" s="261">
        <f t="shared" si="0"/>
        <v>0</v>
      </c>
      <c r="K143" s="262"/>
      <c r="L143" s="263"/>
      <c r="M143" s="264" t="s">
        <v>1</v>
      </c>
      <c r="N143" s="265" t="s">
        <v>44</v>
      </c>
      <c r="O143" s="72"/>
      <c r="P143" s="203">
        <f t="shared" si="1"/>
        <v>0</v>
      </c>
      <c r="Q143" s="203">
        <v>0</v>
      </c>
      <c r="R143" s="203">
        <f t="shared" si="2"/>
        <v>0</v>
      </c>
      <c r="S143" s="203">
        <v>0</v>
      </c>
      <c r="T143" s="204">
        <f t="shared" si="3"/>
        <v>0</v>
      </c>
      <c r="U143" s="35"/>
      <c r="V143" s="35"/>
      <c r="W143" s="35"/>
      <c r="X143" s="35"/>
      <c r="Y143" s="35"/>
      <c r="Z143" s="35"/>
      <c r="AA143" s="35"/>
      <c r="AB143" s="35"/>
      <c r="AC143" s="35"/>
      <c r="AD143" s="35"/>
      <c r="AE143" s="35"/>
      <c r="AR143" s="205" t="s">
        <v>264</v>
      </c>
      <c r="AT143" s="205" t="s">
        <v>261</v>
      </c>
      <c r="AU143" s="205" t="s">
        <v>88</v>
      </c>
      <c r="AY143" s="18" t="s">
        <v>149</v>
      </c>
      <c r="BE143" s="206">
        <f t="shared" si="4"/>
        <v>0</v>
      </c>
      <c r="BF143" s="206">
        <f t="shared" si="5"/>
        <v>0</v>
      </c>
      <c r="BG143" s="206">
        <f t="shared" si="6"/>
        <v>0</v>
      </c>
      <c r="BH143" s="206">
        <f t="shared" si="7"/>
        <v>0</v>
      </c>
      <c r="BI143" s="206">
        <f t="shared" si="8"/>
        <v>0</v>
      </c>
      <c r="BJ143" s="18" t="s">
        <v>86</v>
      </c>
      <c r="BK143" s="206">
        <f t="shared" si="9"/>
        <v>0</v>
      </c>
      <c r="BL143" s="18" t="s">
        <v>242</v>
      </c>
      <c r="BM143" s="205" t="s">
        <v>699</v>
      </c>
    </row>
    <row r="144" spans="1:65" s="2" customFormat="1" ht="16.5" customHeight="1">
      <c r="A144" s="35"/>
      <c r="B144" s="36"/>
      <c r="C144" s="255" t="s">
        <v>232</v>
      </c>
      <c r="D144" s="255" t="s">
        <v>261</v>
      </c>
      <c r="E144" s="256" t="s">
        <v>700</v>
      </c>
      <c r="F144" s="257" t="s">
        <v>701</v>
      </c>
      <c r="G144" s="258" t="s">
        <v>155</v>
      </c>
      <c r="H144" s="259">
        <v>30</v>
      </c>
      <c r="I144" s="260"/>
      <c r="J144" s="261">
        <f t="shared" si="0"/>
        <v>0</v>
      </c>
      <c r="K144" s="262"/>
      <c r="L144" s="263"/>
      <c r="M144" s="264" t="s">
        <v>1</v>
      </c>
      <c r="N144" s="265" t="s">
        <v>44</v>
      </c>
      <c r="O144" s="72"/>
      <c r="P144" s="203">
        <f t="shared" si="1"/>
        <v>0</v>
      </c>
      <c r="Q144" s="203">
        <v>0</v>
      </c>
      <c r="R144" s="203">
        <f t="shared" si="2"/>
        <v>0</v>
      </c>
      <c r="S144" s="203">
        <v>0</v>
      </c>
      <c r="T144" s="204">
        <f t="shared" si="3"/>
        <v>0</v>
      </c>
      <c r="U144" s="35"/>
      <c r="V144" s="35"/>
      <c r="W144" s="35"/>
      <c r="X144" s="35"/>
      <c r="Y144" s="35"/>
      <c r="Z144" s="35"/>
      <c r="AA144" s="35"/>
      <c r="AB144" s="35"/>
      <c r="AC144" s="35"/>
      <c r="AD144" s="35"/>
      <c r="AE144" s="35"/>
      <c r="AR144" s="205" t="s">
        <v>264</v>
      </c>
      <c r="AT144" s="205" t="s">
        <v>261</v>
      </c>
      <c r="AU144" s="205" t="s">
        <v>88</v>
      </c>
      <c r="AY144" s="18" t="s">
        <v>149</v>
      </c>
      <c r="BE144" s="206">
        <f t="shared" si="4"/>
        <v>0</v>
      </c>
      <c r="BF144" s="206">
        <f t="shared" si="5"/>
        <v>0</v>
      </c>
      <c r="BG144" s="206">
        <f t="shared" si="6"/>
        <v>0</v>
      </c>
      <c r="BH144" s="206">
        <f t="shared" si="7"/>
        <v>0</v>
      </c>
      <c r="BI144" s="206">
        <f t="shared" si="8"/>
        <v>0</v>
      </c>
      <c r="BJ144" s="18" t="s">
        <v>86</v>
      </c>
      <c r="BK144" s="206">
        <f t="shared" si="9"/>
        <v>0</v>
      </c>
      <c r="BL144" s="18" t="s">
        <v>242</v>
      </c>
      <c r="BM144" s="205" t="s">
        <v>702</v>
      </c>
    </row>
    <row r="145" spans="1:65" s="2" customFormat="1" ht="16.5" customHeight="1">
      <c r="A145" s="35"/>
      <c r="B145" s="36"/>
      <c r="C145" s="255" t="s">
        <v>8</v>
      </c>
      <c r="D145" s="255" t="s">
        <v>261</v>
      </c>
      <c r="E145" s="256" t="s">
        <v>703</v>
      </c>
      <c r="F145" s="257" t="s">
        <v>704</v>
      </c>
      <c r="G145" s="258" t="s">
        <v>567</v>
      </c>
      <c r="H145" s="259">
        <v>1</v>
      </c>
      <c r="I145" s="260"/>
      <c r="J145" s="261">
        <f t="shared" si="0"/>
        <v>0</v>
      </c>
      <c r="K145" s="262"/>
      <c r="L145" s="263"/>
      <c r="M145" s="264" t="s">
        <v>1</v>
      </c>
      <c r="N145" s="265" t="s">
        <v>44</v>
      </c>
      <c r="O145" s="72"/>
      <c r="P145" s="203">
        <f t="shared" si="1"/>
        <v>0</v>
      </c>
      <c r="Q145" s="203">
        <v>0</v>
      </c>
      <c r="R145" s="203">
        <f t="shared" si="2"/>
        <v>0</v>
      </c>
      <c r="S145" s="203">
        <v>0</v>
      </c>
      <c r="T145" s="204">
        <f t="shared" si="3"/>
        <v>0</v>
      </c>
      <c r="U145" s="35"/>
      <c r="V145" s="35"/>
      <c r="W145" s="35"/>
      <c r="X145" s="35"/>
      <c r="Y145" s="35"/>
      <c r="Z145" s="35"/>
      <c r="AA145" s="35"/>
      <c r="AB145" s="35"/>
      <c r="AC145" s="35"/>
      <c r="AD145" s="35"/>
      <c r="AE145" s="35"/>
      <c r="AR145" s="205" t="s">
        <v>264</v>
      </c>
      <c r="AT145" s="205" t="s">
        <v>261</v>
      </c>
      <c r="AU145" s="205" t="s">
        <v>88</v>
      </c>
      <c r="AY145" s="18" t="s">
        <v>149</v>
      </c>
      <c r="BE145" s="206">
        <f t="shared" si="4"/>
        <v>0</v>
      </c>
      <c r="BF145" s="206">
        <f t="shared" si="5"/>
        <v>0</v>
      </c>
      <c r="BG145" s="206">
        <f t="shared" si="6"/>
        <v>0</v>
      </c>
      <c r="BH145" s="206">
        <f t="shared" si="7"/>
        <v>0</v>
      </c>
      <c r="BI145" s="206">
        <f t="shared" si="8"/>
        <v>0</v>
      </c>
      <c r="BJ145" s="18" t="s">
        <v>86</v>
      </c>
      <c r="BK145" s="206">
        <f t="shared" si="9"/>
        <v>0</v>
      </c>
      <c r="BL145" s="18" t="s">
        <v>242</v>
      </c>
      <c r="BM145" s="205" t="s">
        <v>705</v>
      </c>
    </row>
    <row r="146" spans="1:65" s="2" customFormat="1" ht="16.5" customHeight="1">
      <c r="A146" s="35"/>
      <c r="B146" s="36"/>
      <c r="C146" s="255" t="s">
        <v>242</v>
      </c>
      <c r="D146" s="255" t="s">
        <v>261</v>
      </c>
      <c r="E146" s="256" t="s">
        <v>706</v>
      </c>
      <c r="F146" s="257" t="s">
        <v>707</v>
      </c>
      <c r="G146" s="258" t="s">
        <v>567</v>
      </c>
      <c r="H146" s="259">
        <v>10</v>
      </c>
      <c r="I146" s="260"/>
      <c r="J146" s="261">
        <f t="shared" si="0"/>
        <v>0</v>
      </c>
      <c r="K146" s="262"/>
      <c r="L146" s="263"/>
      <c r="M146" s="264" t="s">
        <v>1</v>
      </c>
      <c r="N146" s="265" t="s">
        <v>44</v>
      </c>
      <c r="O146" s="72"/>
      <c r="P146" s="203">
        <f t="shared" si="1"/>
        <v>0</v>
      </c>
      <c r="Q146" s="203">
        <v>0</v>
      </c>
      <c r="R146" s="203">
        <f t="shared" si="2"/>
        <v>0</v>
      </c>
      <c r="S146" s="203">
        <v>0</v>
      </c>
      <c r="T146" s="204">
        <f t="shared" si="3"/>
        <v>0</v>
      </c>
      <c r="U146" s="35"/>
      <c r="V146" s="35"/>
      <c r="W146" s="35"/>
      <c r="X146" s="35"/>
      <c r="Y146" s="35"/>
      <c r="Z146" s="35"/>
      <c r="AA146" s="35"/>
      <c r="AB146" s="35"/>
      <c r="AC146" s="35"/>
      <c r="AD146" s="35"/>
      <c r="AE146" s="35"/>
      <c r="AR146" s="205" t="s">
        <v>264</v>
      </c>
      <c r="AT146" s="205" t="s">
        <v>261</v>
      </c>
      <c r="AU146" s="205" t="s">
        <v>88</v>
      </c>
      <c r="AY146" s="18" t="s">
        <v>149</v>
      </c>
      <c r="BE146" s="206">
        <f t="shared" si="4"/>
        <v>0</v>
      </c>
      <c r="BF146" s="206">
        <f t="shared" si="5"/>
        <v>0</v>
      </c>
      <c r="BG146" s="206">
        <f t="shared" si="6"/>
        <v>0</v>
      </c>
      <c r="BH146" s="206">
        <f t="shared" si="7"/>
        <v>0</v>
      </c>
      <c r="BI146" s="206">
        <f t="shared" si="8"/>
        <v>0</v>
      </c>
      <c r="BJ146" s="18" t="s">
        <v>86</v>
      </c>
      <c r="BK146" s="206">
        <f t="shared" si="9"/>
        <v>0</v>
      </c>
      <c r="BL146" s="18" t="s">
        <v>242</v>
      </c>
      <c r="BM146" s="205" t="s">
        <v>708</v>
      </c>
    </row>
    <row r="147" spans="1:65" s="2" customFormat="1" ht="16.5" customHeight="1">
      <c r="A147" s="35"/>
      <c r="B147" s="36"/>
      <c r="C147" s="255" t="s">
        <v>246</v>
      </c>
      <c r="D147" s="255" t="s">
        <v>261</v>
      </c>
      <c r="E147" s="256" t="s">
        <v>709</v>
      </c>
      <c r="F147" s="257" t="s">
        <v>710</v>
      </c>
      <c r="G147" s="258" t="s">
        <v>567</v>
      </c>
      <c r="H147" s="259">
        <v>10</v>
      </c>
      <c r="I147" s="260"/>
      <c r="J147" s="261">
        <f t="shared" si="0"/>
        <v>0</v>
      </c>
      <c r="K147" s="262"/>
      <c r="L147" s="263"/>
      <c r="M147" s="264" t="s">
        <v>1</v>
      </c>
      <c r="N147" s="265" t="s">
        <v>44</v>
      </c>
      <c r="O147" s="72"/>
      <c r="P147" s="203">
        <f t="shared" si="1"/>
        <v>0</v>
      </c>
      <c r="Q147" s="203">
        <v>0</v>
      </c>
      <c r="R147" s="203">
        <f t="shared" si="2"/>
        <v>0</v>
      </c>
      <c r="S147" s="203">
        <v>0</v>
      </c>
      <c r="T147" s="204">
        <f t="shared" si="3"/>
        <v>0</v>
      </c>
      <c r="U147" s="35"/>
      <c r="V147" s="35"/>
      <c r="W147" s="35"/>
      <c r="X147" s="35"/>
      <c r="Y147" s="35"/>
      <c r="Z147" s="35"/>
      <c r="AA147" s="35"/>
      <c r="AB147" s="35"/>
      <c r="AC147" s="35"/>
      <c r="AD147" s="35"/>
      <c r="AE147" s="35"/>
      <c r="AR147" s="205" t="s">
        <v>264</v>
      </c>
      <c r="AT147" s="205" t="s">
        <v>261</v>
      </c>
      <c r="AU147" s="205" t="s">
        <v>88</v>
      </c>
      <c r="AY147" s="18" t="s">
        <v>149</v>
      </c>
      <c r="BE147" s="206">
        <f t="shared" si="4"/>
        <v>0</v>
      </c>
      <c r="BF147" s="206">
        <f t="shared" si="5"/>
        <v>0</v>
      </c>
      <c r="BG147" s="206">
        <f t="shared" si="6"/>
        <v>0</v>
      </c>
      <c r="BH147" s="206">
        <f t="shared" si="7"/>
        <v>0</v>
      </c>
      <c r="BI147" s="206">
        <f t="shared" si="8"/>
        <v>0</v>
      </c>
      <c r="BJ147" s="18" t="s">
        <v>86</v>
      </c>
      <c r="BK147" s="206">
        <f t="shared" si="9"/>
        <v>0</v>
      </c>
      <c r="BL147" s="18" t="s">
        <v>242</v>
      </c>
      <c r="BM147" s="205" t="s">
        <v>711</v>
      </c>
    </row>
    <row r="148" spans="1:65" s="2" customFormat="1" ht="16.5" customHeight="1">
      <c r="A148" s="35"/>
      <c r="B148" s="36"/>
      <c r="C148" s="255" t="s">
        <v>254</v>
      </c>
      <c r="D148" s="255" t="s">
        <v>261</v>
      </c>
      <c r="E148" s="256" t="s">
        <v>712</v>
      </c>
      <c r="F148" s="257" t="s">
        <v>713</v>
      </c>
      <c r="G148" s="258" t="s">
        <v>155</v>
      </c>
      <c r="H148" s="259">
        <v>20</v>
      </c>
      <c r="I148" s="260"/>
      <c r="J148" s="261">
        <f t="shared" si="0"/>
        <v>0</v>
      </c>
      <c r="K148" s="262"/>
      <c r="L148" s="263"/>
      <c r="M148" s="264" t="s">
        <v>1</v>
      </c>
      <c r="N148" s="265" t="s">
        <v>44</v>
      </c>
      <c r="O148" s="72"/>
      <c r="P148" s="203">
        <f t="shared" si="1"/>
        <v>0</v>
      </c>
      <c r="Q148" s="203">
        <v>0</v>
      </c>
      <c r="R148" s="203">
        <f t="shared" si="2"/>
        <v>0</v>
      </c>
      <c r="S148" s="203">
        <v>0</v>
      </c>
      <c r="T148" s="204">
        <f t="shared" si="3"/>
        <v>0</v>
      </c>
      <c r="U148" s="35"/>
      <c r="V148" s="35"/>
      <c r="W148" s="35"/>
      <c r="X148" s="35"/>
      <c r="Y148" s="35"/>
      <c r="Z148" s="35"/>
      <c r="AA148" s="35"/>
      <c r="AB148" s="35"/>
      <c r="AC148" s="35"/>
      <c r="AD148" s="35"/>
      <c r="AE148" s="35"/>
      <c r="AR148" s="205" t="s">
        <v>264</v>
      </c>
      <c r="AT148" s="205" t="s">
        <v>261</v>
      </c>
      <c r="AU148" s="205" t="s">
        <v>88</v>
      </c>
      <c r="AY148" s="18" t="s">
        <v>149</v>
      </c>
      <c r="BE148" s="206">
        <f t="shared" si="4"/>
        <v>0</v>
      </c>
      <c r="BF148" s="206">
        <f t="shared" si="5"/>
        <v>0</v>
      </c>
      <c r="BG148" s="206">
        <f t="shared" si="6"/>
        <v>0</v>
      </c>
      <c r="BH148" s="206">
        <f t="shared" si="7"/>
        <v>0</v>
      </c>
      <c r="BI148" s="206">
        <f t="shared" si="8"/>
        <v>0</v>
      </c>
      <c r="BJ148" s="18" t="s">
        <v>86</v>
      </c>
      <c r="BK148" s="206">
        <f t="shared" si="9"/>
        <v>0</v>
      </c>
      <c r="BL148" s="18" t="s">
        <v>242</v>
      </c>
      <c r="BM148" s="205" t="s">
        <v>714</v>
      </c>
    </row>
    <row r="149" spans="1:65" s="2" customFormat="1" ht="16.5" customHeight="1">
      <c r="A149" s="35"/>
      <c r="B149" s="36"/>
      <c r="C149" s="255" t="s">
        <v>260</v>
      </c>
      <c r="D149" s="255" t="s">
        <v>261</v>
      </c>
      <c r="E149" s="256" t="s">
        <v>715</v>
      </c>
      <c r="F149" s="257" t="s">
        <v>716</v>
      </c>
      <c r="G149" s="258" t="s">
        <v>567</v>
      </c>
      <c r="H149" s="259">
        <v>10</v>
      </c>
      <c r="I149" s="260"/>
      <c r="J149" s="261">
        <f t="shared" si="0"/>
        <v>0</v>
      </c>
      <c r="K149" s="262"/>
      <c r="L149" s="263"/>
      <c r="M149" s="264" t="s">
        <v>1</v>
      </c>
      <c r="N149" s="265" t="s">
        <v>44</v>
      </c>
      <c r="O149" s="72"/>
      <c r="P149" s="203">
        <f t="shared" si="1"/>
        <v>0</v>
      </c>
      <c r="Q149" s="203">
        <v>0</v>
      </c>
      <c r="R149" s="203">
        <f t="shared" si="2"/>
        <v>0</v>
      </c>
      <c r="S149" s="203">
        <v>0</v>
      </c>
      <c r="T149" s="204">
        <f t="shared" si="3"/>
        <v>0</v>
      </c>
      <c r="U149" s="35"/>
      <c r="V149" s="35"/>
      <c r="W149" s="35"/>
      <c r="X149" s="35"/>
      <c r="Y149" s="35"/>
      <c r="Z149" s="35"/>
      <c r="AA149" s="35"/>
      <c r="AB149" s="35"/>
      <c r="AC149" s="35"/>
      <c r="AD149" s="35"/>
      <c r="AE149" s="35"/>
      <c r="AR149" s="205" t="s">
        <v>264</v>
      </c>
      <c r="AT149" s="205" t="s">
        <v>261</v>
      </c>
      <c r="AU149" s="205" t="s">
        <v>88</v>
      </c>
      <c r="AY149" s="18" t="s">
        <v>149</v>
      </c>
      <c r="BE149" s="206">
        <f t="shared" si="4"/>
        <v>0</v>
      </c>
      <c r="BF149" s="206">
        <f t="shared" si="5"/>
        <v>0</v>
      </c>
      <c r="BG149" s="206">
        <f t="shared" si="6"/>
        <v>0</v>
      </c>
      <c r="BH149" s="206">
        <f t="shared" si="7"/>
        <v>0</v>
      </c>
      <c r="BI149" s="206">
        <f t="shared" si="8"/>
        <v>0</v>
      </c>
      <c r="BJ149" s="18" t="s">
        <v>86</v>
      </c>
      <c r="BK149" s="206">
        <f t="shared" si="9"/>
        <v>0</v>
      </c>
      <c r="BL149" s="18" t="s">
        <v>242</v>
      </c>
      <c r="BM149" s="205" t="s">
        <v>717</v>
      </c>
    </row>
    <row r="150" spans="1:65" s="2" customFormat="1" ht="16.5" customHeight="1">
      <c r="A150" s="35"/>
      <c r="B150" s="36"/>
      <c r="C150" s="255" t="s">
        <v>267</v>
      </c>
      <c r="D150" s="255" t="s">
        <v>261</v>
      </c>
      <c r="E150" s="256" t="s">
        <v>718</v>
      </c>
      <c r="F150" s="257" t="s">
        <v>719</v>
      </c>
      <c r="G150" s="258" t="s">
        <v>567</v>
      </c>
      <c r="H150" s="259">
        <v>20</v>
      </c>
      <c r="I150" s="260"/>
      <c r="J150" s="261">
        <f t="shared" si="0"/>
        <v>0</v>
      </c>
      <c r="K150" s="262"/>
      <c r="L150" s="263"/>
      <c r="M150" s="264" t="s">
        <v>1</v>
      </c>
      <c r="N150" s="265" t="s">
        <v>44</v>
      </c>
      <c r="O150" s="72"/>
      <c r="P150" s="203">
        <f t="shared" si="1"/>
        <v>0</v>
      </c>
      <c r="Q150" s="203">
        <v>0</v>
      </c>
      <c r="R150" s="203">
        <f t="shared" si="2"/>
        <v>0</v>
      </c>
      <c r="S150" s="203">
        <v>0</v>
      </c>
      <c r="T150" s="204">
        <f t="shared" si="3"/>
        <v>0</v>
      </c>
      <c r="U150" s="35"/>
      <c r="V150" s="35"/>
      <c r="W150" s="35"/>
      <c r="X150" s="35"/>
      <c r="Y150" s="35"/>
      <c r="Z150" s="35"/>
      <c r="AA150" s="35"/>
      <c r="AB150" s="35"/>
      <c r="AC150" s="35"/>
      <c r="AD150" s="35"/>
      <c r="AE150" s="35"/>
      <c r="AR150" s="205" t="s">
        <v>264</v>
      </c>
      <c r="AT150" s="205" t="s">
        <v>261</v>
      </c>
      <c r="AU150" s="205" t="s">
        <v>88</v>
      </c>
      <c r="AY150" s="18" t="s">
        <v>149</v>
      </c>
      <c r="BE150" s="206">
        <f t="shared" si="4"/>
        <v>0</v>
      </c>
      <c r="BF150" s="206">
        <f t="shared" si="5"/>
        <v>0</v>
      </c>
      <c r="BG150" s="206">
        <f t="shared" si="6"/>
        <v>0</v>
      </c>
      <c r="BH150" s="206">
        <f t="shared" si="7"/>
        <v>0</v>
      </c>
      <c r="BI150" s="206">
        <f t="shared" si="8"/>
        <v>0</v>
      </c>
      <c r="BJ150" s="18" t="s">
        <v>86</v>
      </c>
      <c r="BK150" s="206">
        <f t="shared" si="9"/>
        <v>0</v>
      </c>
      <c r="BL150" s="18" t="s">
        <v>242</v>
      </c>
      <c r="BM150" s="205" t="s">
        <v>720</v>
      </c>
    </row>
    <row r="151" spans="1:65" s="2" customFormat="1" ht="16.5" customHeight="1">
      <c r="A151" s="35"/>
      <c r="B151" s="36"/>
      <c r="C151" s="255" t="s">
        <v>7</v>
      </c>
      <c r="D151" s="255" t="s">
        <v>261</v>
      </c>
      <c r="E151" s="256" t="s">
        <v>721</v>
      </c>
      <c r="F151" s="257" t="s">
        <v>722</v>
      </c>
      <c r="G151" s="258" t="s">
        <v>723</v>
      </c>
      <c r="H151" s="259">
        <v>12</v>
      </c>
      <c r="I151" s="260"/>
      <c r="J151" s="261">
        <f t="shared" si="0"/>
        <v>0</v>
      </c>
      <c r="K151" s="262"/>
      <c r="L151" s="263"/>
      <c r="M151" s="264" t="s">
        <v>1</v>
      </c>
      <c r="N151" s="265" t="s">
        <v>44</v>
      </c>
      <c r="O151" s="72"/>
      <c r="P151" s="203">
        <f t="shared" si="1"/>
        <v>0</v>
      </c>
      <c r="Q151" s="203">
        <v>0</v>
      </c>
      <c r="R151" s="203">
        <f t="shared" si="2"/>
        <v>0</v>
      </c>
      <c r="S151" s="203">
        <v>0</v>
      </c>
      <c r="T151" s="204">
        <f t="shared" si="3"/>
        <v>0</v>
      </c>
      <c r="U151" s="35"/>
      <c r="V151" s="35"/>
      <c r="W151" s="35"/>
      <c r="X151" s="35"/>
      <c r="Y151" s="35"/>
      <c r="Z151" s="35"/>
      <c r="AA151" s="35"/>
      <c r="AB151" s="35"/>
      <c r="AC151" s="35"/>
      <c r="AD151" s="35"/>
      <c r="AE151" s="35"/>
      <c r="AR151" s="205" t="s">
        <v>264</v>
      </c>
      <c r="AT151" s="205" t="s">
        <v>261</v>
      </c>
      <c r="AU151" s="205" t="s">
        <v>88</v>
      </c>
      <c r="AY151" s="18" t="s">
        <v>149</v>
      </c>
      <c r="BE151" s="206">
        <f t="shared" si="4"/>
        <v>0</v>
      </c>
      <c r="BF151" s="206">
        <f t="shared" si="5"/>
        <v>0</v>
      </c>
      <c r="BG151" s="206">
        <f t="shared" si="6"/>
        <v>0</v>
      </c>
      <c r="BH151" s="206">
        <f t="shared" si="7"/>
        <v>0</v>
      </c>
      <c r="BI151" s="206">
        <f t="shared" si="8"/>
        <v>0</v>
      </c>
      <c r="BJ151" s="18" t="s">
        <v>86</v>
      </c>
      <c r="BK151" s="206">
        <f t="shared" si="9"/>
        <v>0</v>
      </c>
      <c r="BL151" s="18" t="s">
        <v>242</v>
      </c>
      <c r="BM151" s="205" t="s">
        <v>724</v>
      </c>
    </row>
    <row r="152" spans="1:65" s="2" customFormat="1" ht="16.5" customHeight="1">
      <c r="A152" s="35"/>
      <c r="B152" s="36"/>
      <c r="C152" s="255" t="s">
        <v>276</v>
      </c>
      <c r="D152" s="255" t="s">
        <v>261</v>
      </c>
      <c r="E152" s="256" t="s">
        <v>725</v>
      </c>
      <c r="F152" s="257" t="s">
        <v>719</v>
      </c>
      <c r="G152" s="258" t="s">
        <v>567</v>
      </c>
      <c r="H152" s="259">
        <v>5</v>
      </c>
      <c r="I152" s="260"/>
      <c r="J152" s="261">
        <f t="shared" si="0"/>
        <v>0</v>
      </c>
      <c r="K152" s="262"/>
      <c r="L152" s="263"/>
      <c r="M152" s="264" t="s">
        <v>1</v>
      </c>
      <c r="N152" s="265" t="s">
        <v>44</v>
      </c>
      <c r="O152" s="72"/>
      <c r="P152" s="203">
        <f t="shared" si="1"/>
        <v>0</v>
      </c>
      <c r="Q152" s="203">
        <v>0</v>
      </c>
      <c r="R152" s="203">
        <f t="shared" si="2"/>
        <v>0</v>
      </c>
      <c r="S152" s="203">
        <v>0</v>
      </c>
      <c r="T152" s="204">
        <f t="shared" si="3"/>
        <v>0</v>
      </c>
      <c r="U152" s="35"/>
      <c r="V152" s="35"/>
      <c r="W152" s="35"/>
      <c r="X152" s="35"/>
      <c r="Y152" s="35"/>
      <c r="Z152" s="35"/>
      <c r="AA152" s="35"/>
      <c r="AB152" s="35"/>
      <c r="AC152" s="35"/>
      <c r="AD152" s="35"/>
      <c r="AE152" s="35"/>
      <c r="AR152" s="205" t="s">
        <v>264</v>
      </c>
      <c r="AT152" s="205" t="s">
        <v>261</v>
      </c>
      <c r="AU152" s="205" t="s">
        <v>88</v>
      </c>
      <c r="AY152" s="18" t="s">
        <v>149</v>
      </c>
      <c r="BE152" s="206">
        <f t="shared" si="4"/>
        <v>0</v>
      </c>
      <c r="BF152" s="206">
        <f t="shared" si="5"/>
        <v>0</v>
      </c>
      <c r="BG152" s="206">
        <f t="shared" si="6"/>
        <v>0</v>
      </c>
      <c r="BH152" s="206">
        <f t="shared" si="7"/>
        <v>0</v>
      </c>
      <c r="BI152" s="206">
        <f t="shared" si="8"/>
        <v>0</v>
      </c>
      <c r="BJ152" s="18" t="s">
        <v>86</v>
      </c>
      <c r="BK152" s="206">
        <f t="shared" si="9"/>
        <v>0</v>
      </c>
      <c r="BL152" s="18" t="s">
        <v>242</v>
      </c>
      <c r="BM152" s="205" t="s">
        <v>726</v>
      </c>
    </row>
    <row r="153" spans="1:65" s="2" customFormat="1" ht="16.5" customHeight="1">
      <c r="A153" s="35"/>
      <c r="B153" s="36"/>
      <c r="C153" s="255" t="s">
        <v>281</v>
      </c>
      <c r="D153" s="255" t="s">
        <v>261</v>
      </c>
      <c r="E153" s="256" t="s">
        <v>727</v>
      </c>
      <c r="F153" s="257" t="s">
        <v>728</v>
      </c>
      <c r="G153" s="258" t="s">
        <v>567</v>
      </c>
      <c r="H153" s="259">
        <v>36</v>
      </c>
      <c r="I153" s="260"/>
      <c r="J153" s="261">
        <f t="shared" si="0"/>
        <v>0</v>
      </c>
      <c r="K153" s="262"/>
      <c r="L153" s="263"/>
      <c r="M153" s="264" t="s">
        <v>1</v>
      </c>
      <c r="N153" s="265" t="s">
        <v>44</v>
      </c>
      <c r="O153" s="72"/>
      <c r="P153" s="203">
        <f t="shared" si="1"/>
        <v>0</v>
      </c>
      <c r="Q153" s="203">
        <v>0</v>
      </c>
      <c r="R153" s="203">
        <f t="shared" si="2"/>
        <v>0</v>
      </c>
      <c r="S153" s="203">
        <v>0</v>
      </c>
      <c r="T153" s="204">
        <f t="shared" si="3"/>
        <v>0</v>
      </c>
      <c r="U153" s="35"/>
      <c r="V153" s="35"/>
      <c r="W153" s="35"/>
      <c r="X153" s="35"/>
      <c r="Y153" s="35"/>
      <c r="Z153" s="35"/>
      <c r="AA153" s="35"/>
      <c r="AB153" s="35"/>
      <c r="AC153" s="35"/>
      <c r="AD153" s="35"/>
      <c r="AE153" s="35"/>
      <c r="AR153" s="205" t="s">
        <v>264</v>
      </c>
      <c r="AT153" s="205" t="s">
        <v>261</v>
      </c>
      <c r="AU153" s="205" t="s">
        <v>88</v>
      </c>
      <c r="AY153" s="18" t="s">
        <v>149</v>
      </c>
      <c r="BE153" s="206">
        <f t="shared" si="4"/>
        <v>0</v>
      </c>
      <c r="BF153" s="206">
        <f t="shared" si="5"/>
        <v>0</v>
      </c>
      <c r="BG153" s="206">
        <f t="shared" si="6"/>
        <v>0</v>
      </c>
      <c r="BH153" s="206">
        <f t="shared" si="7"/>
        <v>0</v>
      </c>
      <c r="BI153" s="206">
        <f t="shared" si="8"/>
        <v>0</v>
      </c>
      <c r="BJ153" s="18" t="s">
        <v>86</v>
      </c>
      <c r="BK153" s="206">
        <f t="shared" si="9"/>
        <v>0</v>
      </c>
      <c r="BL153" s="18" t="s">
        <v>242</v>
      </c>
      <c r="BM153" s="205" t="s">
        <v>729</v>
      </c>
    </row>
    <row r="154" spans="1:65" s="2" customFormat="1" ht="16.5" customHeight="1">
      <c r="A154" s="35"/>
      <c r="B154" s="36"/>
      <c r="C154" s="255" t="s">
        <v>285</v>
      </c>
      <c r="D154" s="255" t="s">
        <v>261</v>
      </c>
      <c r="E154" s="256" t="s">
        <v>730</v>
      </c>
      <c r="F154" s="257" t="s">
        <v>731</v>
      </c>
      <c r="G154" s="258" t="s">
        <v>567</v>
      </c>
      <c r="H154" s="259">
        <v>1</v>
      </c>
      <c r="I154" s="260"/>
      <c r="J154" s="261">
        <f t="shared" si="0"/>
        <v>0</v>
      </c>
      <c r="K154" s="262"/>
      <c r="L154" s="263"/>
      <c r="M154" s="264" t="s">
        <v>1</v>
      </c>
      <c r="N154" s="265" t="s">
        <v>44</v>
      </c>
      <c r="O154" s="72"/>
      <c r="P154" s="203">
        <f t="shared" si="1"/>
        <v>0</v>
      </c>
      <c r="Q154" s="203">
        <v>0</v>
      </c>
      <c r="R154" s="203">
        <f t="shared" si="2"/>
        <v>0</v>
      </c>
      <c r="S154" s="203">
        <v>0</v>
      </c>
      <c r="T154" s="204">
        <f t="shared" si="3"/>
        <v>0</v>
      </c>
      <c r="U154" s="35"/>
      <c r="V154" s="35"/>
      <c r="W154" s="35"/>
      <c r="X154" s="35"/>
      <c r="Y154" s="35"/>
      <c r="Z154" s="35"/>
      <c r="AA154" s="35"/>
      <c r="AB154" s="35"/>
      <c r="AC154" s="35"/>
      <c r="AD154" s="35"/>
      <c r="AE154" s="35"/>
      <c r="AR154" s="205" t="s">
        <v>264</v>
      </c>
      <c r="AT154" s="205" t="s">
        <v>261</v>
      </c>
      <c r="AU154" s="205" t="s">
        <v>88</v>
      </c>
      <c r="AY154" s="18" t="s">
        <v>149</v>
      </c>
      <c r="BE154" s="206">
        <f t="shared" si="4"/>
        <v>0</v>
      </c>
      <c r="BF154" s="206">
        <f t="shared" si="5"/>
        <v>0</v>
      </c>
      <c r="BG154" s="206">
        <f t="shared" si="6"/>
        <v>0</v>
      </c>
      <c r="BH154" s="206">
        <f t="shared" si="7"/>
        <v>0</v>
      </c>
      <c r="BI154" s="206">
        <f t="shared" si="8"/>
        <v>0</v>
      </c>
      <c r="BJ154" s="18" t="s">
        <v>86</v>
      </c>
      <c r="BK154" s="206">
        <f t="shared" si="9"/>
        <v>0</v>
      </c>
      <c r="BL154" s="18" t="s">
        <v>242</v>
      </c>
      <c r="BM154" s="205" t="s">
        <v>732</v>
      </c>
    </row>
    <row r="155" spans="1:65" s="2" customFormat="1" ht="24.2" customHeight="1">
      <c r="A155" s="35"/>
      <c r="B155" s="36"/>
      <c r="C155" s="255" t="s">
        <v>289</v>
      </c>
      <c r="D155" s="255" t="s">
        <v>261</v>
      </c>
      <c r="E155" s="256" t="s">
        <v>733</v>
      </c>
      <c r="F155" s="257" t="s">
        <v>734</v>
      </c>
      <c r="G155" s="258" t="s">
        <v>567</v>
      </c>
      <c r="H155" s="259">
        <v>3</v>
      </c>
      <c r="I155" s="260"/>
      <c r="J155" s="261">
        <f t="shared" si="0"/>
        <v>0</v>
      </c>
      <c r="K155" s="262"/>
      <c r="L155" s="263"/>
      <c r="M155" s="264" t="s">
        <v>1</v>
      </c>
      <c r="N155" s="265" t="s">
        <v>44</v>
      </c>
      <c r="O155" s="72"/>
      <c r="P155" s="203">
        <f t="shared" si="1"/>
        <v>0</v>
      </c>
      <c r="Q155" s="203">
        <v>0</v>
      </c>
      <c r="R155" s="203">
        <f t="shared" si="2"/>
        <v>0</v>
      </c>
      <c r="S155" s="203">
        <v>0</v>
      </c>
      <c r="T155" s="204">
        <f t="shared" si="3"/>
        <v>0</v>
      </c>
      <c r="U155" s="35"/>
      <c r="V155" s="35"/>
      <c r="W155" s="35"/>
      <c r="X155" s="35"/>
      <c r="Y155" s="35"/>
      <c r="Z155" s="35"/>
      <c r="AA155" s="35"/>
      <c r="AB155" s="35"/>
      <c r="AC155" s="35"/>
      <c r="AD155" s="35"/>
      <c r="AE155" s="35"/>
      <c r="AR155" s="205" t="s">
        <v>264</v>
      </c>
      <c r="AT155" s="205" t="s">
        <v>261</v>
      </c>
      <c r="AU155" s="205" t="s">
        <v>88</v>
      </c>
      <c r="AY155" s="18" t="s">
        <v>149</v>
      </c>
      <c r="BE155" s="206">
        <f t="shared" si="4"/>
        <v>0</v>
      </c>
      <c r="BF155" s="206">
        <f t="shared" si="5"/>
        <v>0</v>
      </c>
      <c r="BG155" s="206">
        <f t="shared" si="6"/>
        <v>0</v>
      </c>
      <c r="BH155" s="206">
        <f t="shared" si="7"/>
        <v>0</v>
      </c>
      <c r="BI155" s="206">
        <f t="shared" si="8"/>
        <v>0</v>
      </c>
      <c r="BJ155" s="18" t="s">
        <v>86</v>
      </c>
      <c r="BK155" s="206">
        <f t="shared" si="9"/>
        <v>0</v>
      </c>
      <c r="BL155" s="18" t="s">
        <v>242</v>
      </c>
      <c r="BM155" s="205" t="s">
        <v>735</v>
      </c>
    </row>
    <row r="156" spans="1:65" s="2" customFormat="1" ht="16.5" customHeight="1">
      <c r="A156" s="35"/>
      <c r="B156" s="36"/>
      <c r="C156" s="255" t="s">
        <v>295</v>
      </c>
      <c r="D156" s="255" t="s">
        <v>261</v>
      </c>
      <c r="E156" s="256" t="s">
        <v>736</v>
      </c>
      <c r="F156" s="257" t="s">
        <v>737</v>
      </c>
      <c r="G156" s="258" t="s">
        <v>567</v>
      </c>
      <c r="H156" s="259">
        <v>2</v>
      </c>
      <c r="I156" s="260"/>
      <c r="J156" s="261">
        <f t="shared" si="0"/>
        <v>0</v>
      </c>
      <c r="K156" s="262"/>
      <c r="L156" s="263"/>
      <c r="M156" s="264" t="s">
        <v>1</v>
      </c>
      <c r="N156" s="265" t="s">
        <v>44</v>
      </c>
      <c r="O156" s="72"/>
      <c r="P156" s="203">
        <f t="shared" si="1"/>
        <v>0</v>
      </c>
      <c r="Q156" s="203">
        <v>0</v>
      </c>
      <c r="R156" s="203">
        <f t="shared" si="2"/>
        <v>0</v>
      </c>
      <c r="S156" s="203">
        <v>0</v>
      </c>
      <c r="T156" s="204">
        <f t="shared" si="3"/>
        <v>0</v>
      </c>
      <c r="U156" s="35"/>
      <c r="V156" s="35"/>
      <c r="W156" s="35"/>
      <c r="X156" s="35"/>
      <c r="Y156" s="35"/>
      <c r="Z156" s="35"/>
      <c r="AA156" s="35"/>
      <c r="AB156" s="35"/>
      <c r="AC156" s="35"/>
      <c r="AD156" s="35"/>
      <c r="AE156" s="35"/>
      <c r="AR156" s="205" t="s">
        <v>264</v>
      </c>
      <c r="AT156" s="205" t="s">
        <v>261</v>
      </c>
      <c r="AU156" s="205" t="s">
        <v>88</v>
      </c>
      <c r="AY156" s="18" t="s">
        <v>149</v>
      </c>
      <c r="BE156" s="206">
        <f t="shared" si="4"/>
        <v>0</v>
      </c>
      <c r="BF156" s="206">
        <f t="shared" si="5"/>
        <v>0</v>
      </c>
      <c r="BG156" s="206">
        <f t="shared" si="6"/>
        <v>0</v>
      </c>
      <c r="BH156" s="206">
        <f t="shared" si="7"/>
        <v>0</v>
      </c>
      <c r="BI156" s="206">
        <f t="shared" si="8"/>
        <v>0</v>
      </c>
      <c r="BJ156" s="18" t="s">
        <v>86</v>
      </c>
      <c r="BK156" s="206">
        <f t="shared" si="9"/>
        <v>0</v>
      </c>
      <c r="BL156" s="18" t="s">
        <v>242</v>
      </c>
      <c r="BM156" s="205" t="s">
        <v>738</v>
      </c>
    </row>
    <row r="157" spans="1:65" s="2" customFormat="1" ht="16.5" customHeight="1">
      <c r="A157" s="35"/>
      <c r="B157" s="36"/>
      <c r="C157" s="255" t="s">
        <v>301</v>
      </c>
      <c r="D157" s="255" t="s">
        <v>261</v>
      </c>
      <c r="E157" s="256" t="s">
        <v>739</v>
      </c>
      <c r="F157" s="257" t="s">
        <v>740</v>
      </c>
      <c r="G157" s="258" t="s">
        <v>567</v>
      </c>
      <c r="H157" s="259">
        <v>1</v>
      </c>
      <c r="I157" s="260"/>
      <c r="J157" s="261">
        <f t="shared" si="0"/>
        <v>0</v>
      </c>
      <c r="K157" s="262"/>
      <c r="L157" s="263"/>
      <c r="M157" s="264" t="s">
        <v>1</v>
      </c>
      <c r="N157" s="265" t="s">
        <v>44</v>
      </c>
      <c r="O157" s="72"/>
      <c r="P157" s="203">
        <f t="shared" si="1"/>
        <v>0</v>
      </c>
      <c r="Q157" s="203">
        <v>0</v>
      </c>
      <c r="R157" s="203">
        <f t="shared" si="2"/>
        <v>0</v>
      </c>
      <c r="S157" s="203">
        <v>0</v>
      </c>
      <c r="T157" s="204">
        <f t="shared" si="3"/>
        <v>0</v>
      </c>
      <c r="U157" s="35"/>
      <c r="V157" s="35"/>
      <c r="W157" s="35"/>
      <c r="X157" s="35"/>
      <c r="Y157" s="35"/>
      <c r="Z157" s="35"/>
      <c r="AA157" s="35"/>
      <c r="AB157" s="35"/>
      <c r="AC157" s="35"/>
      <c r="AD157" s="35"/>
      <c r="AE157" s="35"/>
      <c r="AR157" s="205" t="s">
        <v>264</v>
      </c>
      <c r="AT157" s="205" t="s">
        <v>261</v>
      </c>
      <c r="AU157" s="205" t="s">
        <v>88</v>
      </c>
      <c r="AY157" s="18" t="s">
        <v>149</v>
      </c>
      <c r="BE157" s="206">
        <f t="shared" si="4"/>
        <v>0</v>
      </c>
      <c r="BF157" s="206">
        <f t="shared" si="5"/>
        <v>0</v>
      </c>
      <c r="BG157" s="206">
        <f t="shared" si="6"/>
        <v>0</v>
      </c>
      <c r="BH157" s="206">
        <f t="shared" si="7"/>
        <v>0</v>
      </c>
      <c r="BI157" s="206">
        <f t="shared" si="8"/>
        <v>0</v>
      </c>
      <c r="BJ157" s="18" t="s">
        <v>86</v>
      </c>
      <c r="BK157" s="206">
        <f t="shared" si="9"/>
        <v>0</v>
      </c>
      <c r="BL157" s="18" t="s">
        <v>242</v>
      </c>
      <c r="BM157" s="205" t="s">
        <v>741</v>
      </c>
    </row>
    <row r="158" spans="1:65" s="12" customFormat="1" ht="22.9" customHeight="1">
      <c r="B158" s="177"/>
      <c r="C158" s="178"/>
      <c r="D158" s="179" t="s">
        <v>78</v>
      </c>
      <c r="E158" s="191" t="s">
        <v>742</v>
      </c>
      <c r="F158" s="191" t="s">
        <v>743</v>
      </c>
      <c r="G158" s="178"/>
      <c r="H158" s="178"/>
      <c r="I158" s="181"/>
      <c r="J158" s="192">
        <f>BK158</f>
        <v>0</v>
      </c>
      <c r="K158" s="178"/>
      <c r="L158" s="183"/>
      <c r="M158" s="184"/>
      <c r="N158" s="185"/>
      <c r="O158" s="185"/>
      <c r="P158" s="186">
        <f>SUM(P159:P180)</f>
        <v>0</v>
      </c>
      <c r="Q158" s="185"/>
      <c r="R158" s="186">
        <f>SUM(R159:R180)</f>
        <v>0</v>
      </c>
      <c r="S158" s="185"/>
      <c r="T158" s="187">
        <f>SUM(T159:T180)</f>
        <v>0</v>
      </c>
      <c r="AR158" s="188" t="s">
        <v>88</v>
      </c>
      <c r="AT158" s="189" t="s">
        <v>78</v>
      </c>
      <c r="AU158" s="189" t="s">
        <v>86</v>
      </c>
      <c r="AY158" s="188" t="s">
        <v>149</v>
      </c>
      <c r="BK158" s="190">
        <f>SUM(BK159:BK180)</f>
        <v>0</v>
      </c>
    </row>
    <row r="159" spans="1:65" s="2" customFormat="1" ht="16.5" customHeight="1">
      <c r="A159" s="35"/>
      <c r="B159" s="36"/>
      <c r="C159" s="193" t="s">
        <v>306</v>
      </c>
      <c r="D159" s="193" t="s">
        <v>152</v>
      </c>
      <c r="E159" s="194" t="s">
        <v>744</v>
      </c>
      <c r="F159" s="195" t="s">
        <v>745</v>
      </c>
      <c r="G159" s="196" t="s">
        <v>567</v>
      </c>
      <c r="H159" s="197">
        <v>11</v>
      </c>
      <c r="I159" s="198"/>
      <c r="J159" s="199">
        <f t="shared" ref="J159:J180" si="10">ROUND(I159*H159,2)</f>
        <v>0</v>
      </c>
      <c r="K159" s="200"/>
      <c r="L159" s="40"/>
      <c r="M159" s="201" t="s">
        <v>1</v>
      </c>
      <c r="N159" s="202" t="s">
        <v>44</v>
      </c>
      <c r="O159" s="72"/>
      <c r="P159" s="203">
        <f t="shared" ref="P159:P180" si="11">O159*H159</f>
        <v>0</v>
      </c>
      <c r="Q159" s="203">
        <v>0</v>
      </c>
      <c r="R159" s="203">
        <f t="shared" ref="R159:R180" si="12">Q159*H159</f>
        <v>0</v>
      </c>
      <c r="S159" s="203">
        <v>0</v>
      </c>
      <c r="T159" s="204">
        <f t="shared" ref="T159:T180" si="13">S159*H159</f>
        <v>0</v>
      </c>
      <c r="U159" s="35"/>
      <c r="V159" s="35"/>
      <c r="W159" s="35"/>
      <c r="X159" s="35"/>
      <c r="Y159" s="35"/>
      <c r="Z159" s="35"/>
      <c r="AA159" s="35"/>
      <c r="AB159" s="35"/>
      <c r="AC159" s="35"/>
      <c r="AD159" s="35"/>
      <c r="AE159" s="35"/>
      <c r="AR159" s="205" t="s">
        <v>242</v>
      </c>
      <c r="AT159" s="205" t="s">
        <v>152</v>
      </c>
      <c r="AU159" s="205" t="s">
        <v>88</v>
      </c>
      <c r="AY159" s="18" t="s">
        <v>149</v>
      </c>
      <c r="BE159" s="206">
        <f t="shared" ref="BE159:BE180" si="14">IF(N159="základní",J159,0)</f>
        <v>0</v>
      </c>
      <c r="BF159" s="206">
        <f t="shared" ref="BF159:BF180" si="15">IF(N159="snížená",J159,0)</f>
        <v>0</v>
      </c>
      <c r="BG159" s="206">
        <f t="shared" ref="BG159:BG180" si="16">IF(N159="zákl. přenesená",J159,0)</f>
        <v>0</v>
      </c>
      <c r="BH159" s="206">
        <f t="shared" ref="BH159:BH180" si="17">IF(N159="sníž. přenesená",J159,0)</f>
        <v>0</v>
      </c>
      <c r="BI159" s="206">
        <f t="shared" ref="BI159:BI180" si="18">IF(N159="nulová",J159,0)</f>
        <v>0</v>
      </c>
      <c r="BJ159" s="18" t="s">
        <v>86</v>
      </c>
      <c r="BK159" s="206">
        <f t="shared" ref="BK159:BK180" si="19">ROUND(I159*H159,2)</f>
        <v>0</v>
      </c>
      <c r="BL159" s="18" t="s">
        <v>242</v>
      </c>
      <c r="BM159" s="205" t="s">
        <v>746</v>
      </c>
    </row>
    <row r="160" spans="1:65" s="2" customFormat="1" ht="16.5" customHeight="1">
      <c r="A160" s="35"/>
      <c r="B160" s="36"/>
      <c r="C160" s="193" t="s">
        <v>312</v>
      </c>
      <c r="D160" s="193" t="s">
        <v>152</v>
      </c>
      <c r="E160" s="194" t="s">
        <v>747</v>
      </c>
      <c r="F160" s="195" t="s">
        <v>748</v>
      </c>
      <c r="G160" s="196" t="s">
        <v>567</v>
      </c>
      <c r="H160" s="197">
        <v>5</v>
      </c>
      <c r="I160" s="198"/>
      <c r="J160" s="199">
        <f t="shared" si="10"/>
        <v>0</v>
      </c>
      <c r="K160" s="200"/>
      <c r="L160" s="40"/>
      <c r="M160" s="201" t="s">
        <v>1</v>
      </c>
      <c r="N160" s="202" t="s">
        <v>44</v>
      </c>
      <c r="O160" s="72"/>
      <c r="P160" s="203">
        <f t="shared" si="11"/>
        <v>0</v>
      </c>
      <c r="Q160" s="203">
        <v>0</v>
      </c>
      <c r="R160" s="203">
        <f t="shared" si="12"/>
        <v>0</v>
      </c>
      <c r="S160" s="203">
        <v>0</v>
      </c>
      <c r="T160" s="204">
        <f t="shared" si="13"/>
        <v>0</v>
      </c>
      <c r="U160" s="35"/>
      <c r="V160" s="35"/>
      <c r="W160" s="35"/>
      <c r="X160" s="35"/>
      <c r="Y160" s="35"/>
      <c r="Z160" s="35"/>
      <c r="AA160" s="35"/>
      <c r="AB160" s="35"/>
      <c r="AC160" s="35"/>
      <c r="AD160" s="35"/>
      <c r="AE160" s="35"/>
      <c r="AR160" s="205" t="s">
        <v>242</v>
      </c>
      <c r="AT160" s="205" t="s">
        <v>152</v>
      </c>
      <c r="AU160" s="205" t="s">
        <v>88</v>
      </c>
      <c r="AY160" s="18" t="s">
        <v>149</v>
      </c>
      <c r="BE160" s="206">
        <f t="shared" si="14"/>
        <v>0</v>
      </c>
      <c r="BF160" s="206">
        <f t="shared" si="15"/>
        <v>0</v>
      </c>
      <c r="BG160" s="206">
        <f t="shared" si="16"/>
        <v>0</v>
      </c>
      <c r="BH160" s="206">
        <f t="shared" si="17"/>
        <v>0</v>
      </c>
      <c r="BI160" s="206">
        <f t="shared" si="18"/>
        <v>0</v>
      </c>
      <c r="BJ160" s="18" t="s">
        <v>86</v>
      </c>
      <c r="BK160" s="206">
        <f t="shared" si="19"/>
        <v>0</v>
      </c>
      <c r="BL160" s="18" t="s">
        <v>242</v>
      </c>
      <c r="BM160" s="205" t="s">
        <v>749</v>
      </c>
    </row>
    <row r="161" spans="1:65" s="2" customFormat="1" ht="16.5" customHeight="1">
      <c r="A161" s="35"/>
      <c r="B161" s="36"/>
      <c r="C161" s="193" t="s">
        <v>317</v>
      </c>
      <c r="D161" s="193" t="s">
        <v>152</v>
      </c>
      <c r="E161" s="194" t="s">
        <v>750</v>
      </c>
      <c r="F161" s="195" t="s">
        <v>751</v>
      </c>
      <c r="G161" s="196" t="s">
        <v>567</v>
      </c>
      <c r="H161" s="197">
        <v>36</v>
      </c>
      <c r="I161" s="198"/>
      <c r="J161" s="199">
        <f t="shared" si="10"/>
        <v>0</v>
      </c>
      <c r="K161" s="200"/>
      <c r="L161" s="40"/>
      <c r="M161" s="201" t="s">
        <v>1</v>
      </c>
      <c r="N161" s="202" t="s">
        <v>44</v>
      </c>
      <c r="O161" s="72"/>
      <c r="P161" s="203">
        <f t="shared" si="11"/>
        <v>0</v>
      </c>
      <c r="Q161" s="203">
        <v>0</v>
      </c>
      <c r="R161" s="203">
        <f t="shared" si="12"/>
        <v>0</v>
      </c>
      <c r="S161" s="203">
        <v>0</v>
      </c>
      <c r="T161" s="204">
        <f t="shared" si="13"/>
        <v>0</v>
      </c>
      <c r="U161" s="35"/>
      <c r="V161" s="35"/>
      <c r="W161" s="35"/>
      <c r="X161" s="35"/>
      <c r="Y161" s="35"/>
      <c r="Z161" s="35"/>
      <c r="AA161" s="35"/>
      <c r="AB161" s="35"/>
      <c r="AC161" s="35"/>
      <c r="AD161" s="35"/>
      <c r="AE161" s="35"/>
      <c r="AR161" s="205" t="s">
        <v>242</v>
      </c>
      <c r="AT161" s="205" t="s">
        <v>152</v>
      </c>
      <c r="AU161" s="205" t="s">
        <v>88</v>
      </c>
      <c r="AY161" s="18" t="s">
        <v>149</v>
      </c>
      <c r="BE161" s="206">
        <f t="shared" si="14"/>
        <v>0</v>
      </c>
      <c r="BF161" s="206">
        <f t="shared" si="15"/>
        <v>0</v>
      </c>
      <c r="BG161" s="206">
        <f t="shared" si="16"/>
        <v>0</v>
      </c>
      <c r="BH161" s="206">
        <f t="shared" si="17"/>
        <v>0</v>
      </c>
      <c r="BI161" s="206">
        <f t="shared" si="18"/>
        <v>0</v>
      </c>
      <c r="BJ161" s="18" t="s">
        <v>86</v>
      </c>
      <c r="BK161" s="206">
        <f t="shared" si="19"/>
        <v>0</v>
      </c>
      <c r="BL161" s="18" t="s">
        <v>242</v>
      </c>
      <c r="BM161" s="205" t="s">
        <v>752</v>
      </c>
    </row>
    <row r="162" spans="1:65" s="2" customFormat="1" ht="16.5" customHeight="1">
      <c r="A162" s="35"/>
      <c r="B162" s="36"/>
      <c r="C162" s="193" t="s">
        <v>321</v>
      </c>
      <c r="D162" s="193" t="s">
        <v>152</v>
      </c>
      <c r="E162" s="194" t="s">
        <v>753</v>
      </c>
      <c r="F162" s="195" t="s">
        <v>754</v>
      </c>
      <c r="G162" s="196" t="s">
        <v>155</v>
      </c>
      <c r="H162" s="197">
        <v>20</v>
      </c>
      <c r="I162" s="198"/>
      <c r="J162" s="199">
        <f t="shared" si="10"/>
        <v>0</v>
      </c>
      <c r="K162" s="200"/>
      <c r="L162" s="40"/>
      <c r="M162" s="201" t="s">
        <v>1</v>
      </c>
      <c r="N162" s="202" t="s">
        <v>44</v>
      </c>
      <c r="O162" s="72"/>
      <c r="P162" s="203">
        <f t="shared" si="11"/>
        <v>0</v>
      </c>
      <c r="Q162" s="203">
        <v>0</v>
      </c>
      <c r="R162" s="203">
        <f t="shared" si="12"/>
        <v>0</v>
      </c>
      <c r="S162" s="203">
        <v>0</v>
      </c>
      <c r="T162" s="204">
        <f t="shared" si="13"/>
        <v>0</v>
      </c>
      <c r="U162" s="35"/>
      <c r="V162" s="35"/>
      <c r="W162" s="35"/>
      <c r="X162" s="35"/>
      <c r="Y162" s="35"/>
      <c r="Z162" s="35"/>
      <c r="AA162" s="35"/>
      <c r="AB162" s="35"/>
      <c r="AC162" s="35"/>
      <c r="AD162" s="35"/>
      <c r="AE162" s="35"/>
      <c r="AR162" s="205" t="s">
        <v>242</v>
      </c>
      <c r="AT162" s="205" t="s">
        <v>152</v>
      </c>
      <c r="AU162" s="205" t="s">
        <v>88</v>
      </c>
      <c r="AY162" s="18" t="s">
        <v>149</v>
      </c>
      <c r="BE162" s="206">
        <f t="shared" si="14"/>
        <v>0</v>
      </c>
      <c r="BF162" s="206">
        <f t="shared" si="15"/>
        <v>0</v>
      </c>
      <c r="BG162" s="206">
        <f t="shared" si="16"/>
        <v>0</v>
      </c>
      <c r="BH162" s="206">
        <f t="shared" si="17"/>
        <v>0</v>
      </c>
      <c r="BI162" s="206">
        <f t="shared" si="18"/>
        <v>0</v>
      </c>
      <c r="BJ162" s="18" t="s">
        <v>86</v>
      </c>
      <c r="BK162" s="206">
        <f t="shared" si="19"/>
        <v>0</v>
      </c>
      <c r="BL162" s="18" t="s">
        <v>242</v>
      </c>
      <c r="BM162" s="205" t="s">
        <v>755</v>
      </c>
    </row>
    <row r="163" spans="1:65" s="2" customFormat="1" ht="16.5" customHeight="1">
      <c r="A163" s="35"/>
      <c r="B163" s="36"/>
      <c r="C163" s="193" t="s">
        <v>264</v>
      </c>
      <c r="D163" s="193" t="s">
        <v>152</v>
      </c>
      <c r="E163" s="194" t="s">
        <v>756</v>
      </c>
      <c r="F163" s="195" t="s">
        <v>757</v>
      </c>
      <c r="G163" s="196" t="s">
        <v>567</v>
      </c>
      <c r="H163" s="197">
        <v>2</v>
      </c>
      <c r="I163" s="198"/>
      <c r="J163" s="199">
        <f t="shared" si="10"/>
        <v>0</v>
      </c>
      <c r="K163" s="200"/>
      <c r="L163" s="40"/>
      <c r="M163" s="201" t="s">
        <v>1</v>
      </c>
      <c r="N163" s="202" t="s">
        <v>44</v>
      </c>
      <c r="O163" s="72"/>
      <c r="P163" s="203">
        <f t="shared" si="11"/>
        <v>0</v>
      </c>
      <c r="Q163" s="203">
        <v>0</v>
      </c>
      <c r="R163" s="203">
        <f t="shared" si="12"/>
        <v>0</v>
      </c>
      <c r="S163" s="203">
        <v>0</v>
      </c>
      <c r="T163" s="204">
        <f t="shared" si="13"/>
        <v>0</v>
      </c>
      <c r="U163" s="35"/>
      <c r="V163" s="35"/>
      <c r="W163" s="35"/>
      <c r="X163" s="35"/>
      <c r="Y163" s="35"/>
      <c r="Z163" s="35"/>
      <c r="AA163" s="35"/>
      <c r="AB163" s="35"/>
      <c r="AC163" s="35"/>
      <c r="AD163" s="35"/>
      <c r="AE163" s="35"/>
      <c r="AR163" s="205" t="s">
        <v>242</v>
      </c>
      <c r="AT163" s="205" t="s">
        <v>152</v>
      </c>
      <c r="AU163" s="205" t="s">
        <v>88</v>
      </c>
      <c r="AY163" s="18" t="s">
        <v>149</v>
      </c>
      <c r="BE163" s="206">
        <f t="shared" si="14"/>
        <v>0</v>
      </c>
      <c r="BF163" s="206">
        <f t="shared" si="15"/>
        <v>0</v>
      </c>
      <c r="BG163" s="206">
        <f t="shared" si="16"/>
        <v>0</v>
      </c>
      <c r="BH163" s="206">
        <f t="shared" si="17"/>
        <v>0</v>
      </c>
      <c r="BI163" s="206">
        <f t="shared" si="18"/>
        <v>0</v>
      </c>
      <c r="BJ163" s="18" t="s">
        <v>86</v>
      </c>
      <c r="BK163" s="206">
        <f t="shared" si="19"/>
        <v>0</v>
      </c>
      <c r="BL163" s="18" t="s">
        <v>242</v>
      </c>
      <c r="BM163" s="205" t="s">
        <v>758</v>
      </c>
    </row>
    <row r="164" spans="1:65" s="2" customFormat="1" ht="16.5" customHeight="1">
      <c r="A164" s="35"/>
      <c r="B164" s="36"/>
      <c r="C164" s="193" t="s">
        <v>330</v>
      </c>
      <c r="D164" s="193" t="s">
        <v>152</v>
      </c>
      <c r="E164" s="194" t="s">
        <v>759</v>
      </c>
      <c r="F164" s="195" t="s">
        <v>760</v>
      </c>
      <c r="G164" s="196" t="s">
        <v>567</v>
      </c>
      <c r="H164" s="197">
        <v>2</v>
      </c>
      <c r="I164" s="198"/>
      <c r="J164" s="199">
        <f t="shared" si="10"/>
        <v>0</v>
      </c>
      <c r="K164" s="200"/>
      <c r="L164" s="40"/>
      <c r="M164" s="201" t="s">
        <v>1</v>
      </c>
      <c r="N164" s="202" t="s">
        <v>44</v>
      </c>
      <c r="O164" s="72"/>
      <c r="P164" s="203">
        <f t="shared" si="11"/>
        <v>0</v>
      </c>
      <c r="Q164" s="203">
        <v>0</v>
      </c>
      <c r="R164" s="203">
        <f t="shared" si="12"/>
        <v>0</v>
      </c>
      <c r="S164" s="203">
        <v>0</v>
      </c>
      <c r="T164" s="204">
        <f t="shared" si="13"/>
        <v>0</v>
      </c>
      <c r="U164" s="35"/>
      <c r="V164" s="35"/>
      <c r="W164" s="35"/>
      <c r="X164" s="35"/>
      <c r="Y164" s="35"/>
      <c r="Z164" s="35"/>
      <c r="AA164" s="35"/>
      <c r="AB164" s="35"/>
      <c r="AC164" s="35"/>
      <c r="AD164" s="35"/>
      <c r="AE164" s="35"/>
      <c r="AR164" s="205" t="s">
        <v>242</v>
      </c>
      <c r="AT164" s="205" t="s">
        <v>152</v>
      </c>
      <c r="AU164" s="205" t="s">
        <v>88</v>
      </c>
      <c r="AY164" s="18" t="s">
        <v>149</v>
      </c>
      <c r="BE164" s="206">
        <f t="shared" si="14"/>
        <v>0</v>
      </c>
      <c r="BF164" s="206">
        <f t="shared" si="15"/>
        <v>0</v>
      </c>
      <c r="BG164" s="206">
        <f t="shared" si="16"/>
        <v>0</v>
      </c>
      <c r="BH164" s="206">
        <f t="shared" si="17"/>
        <v>0</v>
      </c>
      <c r="BI164" s="206">
        <f t="shared" si="18"/>
        <v>0</v>
      </c>
      <c r="BJ164" s="18" t="s">
        <v>86</v>
      </c>
      <c r="BK164" s="206">
        <f t="shared" si="19"/>
        <v>0</v>
      </c>
      <c r="BL164" s="18" t="s">
        <v>242</v>
      </c>
      <c r="BM164" s="205" t="s">
        <v>761</v>
      </c>
    </row>
    <row r="165" spans="1:65" s="2" customFormat="1" ht="16.5" customHeight="1">
      <c r="A165" s="35"/>
      <c r="B165" s="36"/>
      <c r="C165" s="193" t="s">
        <v>336</v>
      </c>
      <c r="D165" s="193" t="s">
        <v>152</v>
      </c>
      <c r="E165" s="194" t="s">
        <v>759</v>
      </c>
      <c r="F165" s="195" t="s">
        <v>760</v>
      </c>
      <c r="G165" s="196" t="s">
        <v>567</v>
      </c>
      <c r="H165" s="197">
        <v>1</v>
      </c>
      <c r="I165" s="198"/>
      <c r="J165" s="199">
        <f t="shared" si="10"/>
        <v>0</v>
      </c>
      <c r="K165" s="200"/>
      <c r="L165" s="40"/>
      <c r="M165" s="201" t="s">
        <v>1</v>
      </c>
      <c r="N165" s="202" t="s">
        <v>44</v>
      </c>
      <c r="O165" s="72"/>
      <c r="P165" s="203">
        <f t="shared" si="11"/>
        <v>0</v>
      </c>
      <c r="Q165" s="203">
        <v>0</v>
      </c>
      <c r="R165" s="203">
        <f t="shared" si="12"/>
        <v>0</v>
      </c>
      <c r="S165" s="203">
        <v>0</v>
      </c>
      <c r="T165" s="204">
        <f t="shared" si="13"/>
        <v>0</v>
      </c>
      <c r="U165" s="35"/>
      <c r="V165" s="35"/>
      <c r="W165" s="35"/>
      <c r="X165" s="35"/>
      <c r="Y165" s="35"/>
      <c r="Z165" s="35"/>
      <c r="AA165" s="35"/>
      <c r="AB165" s="35"/>
      <c r="AC165" s="35"/>
      <c r="AD165" s="35"/>
      <c r="AE165" s="35"/>
      <c r="AR165" s="205" t="s">
        <v>242</v>
      </c>
      <c r="AT165" s="205" t="s">
        <v>152</v>
      </c>
      <c r="AU165" s="205" t="s">
        <v>88</v>
      </c>
      <c r="AY165" s="18" t="s">
        <v>149</v>
      </c>
      <c r="BE165" s="206">
        <f t="shared" si="14"/>
        <v>0</v>
      </c>
      <c r="BF165" s="206">
        <f t="shared" si="15"/>
        <v>0</v>
      </c>
      <c r="BG165" s="206">
        <f t="shared" si="16"/>
        <v>0</v>
      </c>
      <c r="BH165" s="206">
        <f t="shared" si="17"/>
        <v>0</v>
      </c>
      <c r="BI165" s="206">
        <f t="shared" si="18"/>
        <v>0</v>
      </c>
      <c r="BJ165" s="18" t="s">
        <v>86</v>
      </c>
      <c r="BK165" s="206">
        <f t="shared" si="19"/>
        <v>0</v>
      </c>
      <c r="BL165" s="18" t="s">
        <v>242</v>
      </c>
      <c r="BM165" s="205" t="s">
        <v>762</v>
      </c>
    </row>
    <row r="166" spans="1:65" s="2" customFormat="1" ht="16.5" customHeight="1">
      <c r="A166" s="35"/>
      <c r="B166" s="36"/>
      <c r="C166" s="193" t="s">
        <v>340</v>
      </c>
      <c r="D166" s="193" t="s">
        <v>152</v>
      </c>
      <c r="E166" s="194" t="s">
        <v>763</v>
      </c>
      <c r="F166" s="195" t="s">
        <v>764</v>
      </c>
      <c r="G166" s="196" t="s">
        <v>567</v>
      </c>
      <c r="H166" s="197">
        <v>4</v>
      </c>
      <c r="I166" s="198"/>
      <c r="J166" s="199">
        <f t="shared" si="10"/>
        <v>0</v>
      </c>
      <c r="K166" s="200"/>
      <c r="L166" s="40"/>
      <c r="M166" s="201" t="s">
        <v>1</v>
      </c>
      <c r="N166" s="202" t="s">
        <v>44</v>
      </c>
      <c r="O166" s="72"/>
      <c r="P166" s="203">
        <f t="shared" si="11"/>
        <v>0</v>
      </c>
      <c r="Q166" s="203">
        <v>0</v>
      </c>
      <c r="R166" s="203">
        <f t="shared" si="12"/>
        <v>0</v>
      </c>
      <c r="S166" s="203">
        <v>0</v>
      </c>
      <c r="T166" s="204">
        <f t="shared" si="13"/>
        <v>0</v>
      </c>
      <c r="U166" s="35"/>
      <c r="V166" s="35"/>
      <c r="W166" s="35"/>
      <c r="X166" s="35"/>
      <c r="Y166" s="35"/>
      <c r="Z166" s="35"/>
      <c r="AA166" s="35"/>
      <c r="AB166" s="35"/>
      <c r="AC166" s="35"/>
      <c r="AD166" s="35"/>
      <c r="AE166" s="35"/>
      <c r="AR166" s="205" t="s">
        <v>242</v>
      </c>
      <c r="AT166" s="205" t="s">
        <v>152</v>
      </c>
      <c r="AU166" s="205" t="s">
        <v>88</v>
      </c>
      <c r="AY166" s="18" t="s">
        <v>149</v>
      </c>
      <c r="BE166" s="206">
        <f t="shared" si="14"/>
        <v>0</v>
      </c>
      <c r="BF166" s="206">
        <f t="shared" si="15"/>
        <v>0</v>
      </c>
      <c r="BG166" s="206">
        <f t="shared" si="16"/>
        <v>0</v>
      </c>
      <c r="BH166" s="206">
        <f t="shared" si="17"/>
        <v>0</v>
      </c>
      <c r="BI166" s="206">
        <f t="shared" si="18"/>
        <v>0</v>
      </c>
      <c r="BJ166" s="18" t="s">
        <v>86</v>
      </c>
      <c r="BK166" s="206">
        <f t="shared" si="19"/>
        <v>0</v>
      </c>
      <c r="BL166" s="18" t="s">
        <v>242</v>
      </c>
      <c r="BM166" s="205" t="s">
        <v>765</v>
      </c>
    </row>
    <row r="167" spans="1:65" s="2" customFormat="1" ht="16.5" customHeight="1">
      <c r="A167" s="35"/>
      <c r="B167" s="36"/>
      <c r="C167" s="193" t="s">
        <v>346</v>
      </c>
      <c r="D167" s="193" t="s">
        <v>152</v>
      </c>
      <c r="E167" s="194" t="s">
        <v>766</v>
      </c>
      <c r="F167" s="195" t="s">
        <v>767</v>
      </c>
      <c r="G167" s="196" t="s">
        <v>567</v>
      </c>
      <c r="H167" s="197">
        <v>2</v>
      </c>
      <c r="I167" s="198"/>
      <c r="J167" s="199">
        <f t="shared" si="10"/>
        <v>0</v>
      </c>
      <c r="K167" s="200"/>
      <c r="L167" s="40"/>
      <c r="M167" s="201" t="s">
        <v>1</v>
      </c>
      <c r="N167" s="202" t="s">
        <v>44</v>
      </c>
      <c r="O167" s="72"/>
      <c r="P167" s="203">
        <f t="shared" si="11"/>
        <v>0</v>
      </c>
      <c r="Q167" s="203">
        <v>0</v>
      </c>
      <c r="R167" s="203">
        <f t="shared" si="12"/>
        <v>0</v>
      </c>
      <c r="S167" s="203">
        <v>0</v>
      </c>
      <c r="T167" s="204">
        <f t="shared" si="13"/>
        <v>0</v>
      </c>
      <c r="U167" s="35"/>
      <c r="V167" s="35"/>
      <c r="W167" s="35"/>
      <c r="X167" s="35"/>
      <c r="Y167" s="35"/>
      <c r="Z167" s="35"/>
      <c r="AA167" s="35"/>
      <c r="AB167" s="35"/>
      <c r="AC167" s="35"/>
      <c r="AD167" s="35"/>
      <c r="AE167" s="35"/>
      <c r="AR167" s="205" t="s">
        <v>242</v>
      </c>
      <c r="AT167" s="205" t="s">
        <v>152</v>
      </c>
      <c r="AU167" s="205" t="s">
        <v>88</v>
      </c>
      <c r="AY167" s="18" t="s">
        <v>149</v>
      </c>
      <c r="BE167" s="206">
        <f t="shared" si="14"/>
        <v>0</v>
      </c>
      <c r="BF167" s="206">
        <f t="shared" si="15"/>
        <v>0</v>
      </c>
      <c r="BG167" s="206">
        <f t="shared" si="16"/>
        <v>0</v>
      </c>
      <c r="BH167" s="206">
        <f t="shared" si="17"/>
        <v>0</v>
      </c>
      <c r="BI167" s="206">
        <f t="shared" si="18"/>
        <v>0</v>
      </c>
      <c r="BJ167" s="18" t="s">
        <v>86</v>
      </c>
      <c r="BK167" s="206">
        <f t="shared" si="19"/>
        <v>0</v>
      </c>
      <c r="BL167" s="18" t="s">
        <v>242</v>
      </c>
      <c r="BM167" s="205" t="s">
        <v>768</v>
      </c>
    </row>
    <row r="168" spans="1:65" s="2" customFormat="1" ht="16.5" customHeight="1">
      <c r="A168" s="35"/>
      <c r="B168" s="36"/>
      <c r="C168" s="193" t="s">
        <v>353</v>
      </c>
      <c r="D168" s="193" t="s">
        <v>152</v>
      </c>
      <c r="E168" s="194" t="s">
        <v>769</v>
      </c>
      <c r="F168" s="195" t="s">
        <v>770</v>
      </c>
      <c r="G168" s="196" t="s">
        <v>567</v>
      </c>
      <c r="H168" s="197">
        <v>1</v>
      </c>
      <c r="I168" s="198"/>
      <c r="J168" s="199">
        <f t="shared" si="10"/>
        <v>0</v>
      </c>
      <c r="K168" s="200"/>
      <c r="L168" s="40"/>
      <c r="M168" s="201" t="s">
        <v>1</v>
      </c>
      <c r="N168" s="202" t="s">
        <v>44</v>
      </c>
      <c r="O168" s="72"/>
      <c r="P168" s="203">
        <f t="shared" si="11"/>
        <v>0</v>
      </c>
      <c r="Q168" s="203">
        <v>0</v>
      </c>
      <c r="R168" s="203">
        <f t="shared" si="12"/>
        <v>0</v>
      </c>
      <c r="S168" s="203">
        <v>0</v>
      </c>
      <c r="T168" s="204">
        <f t="shared" si="13"/>
        <v>0</v>
      </c>
      <c r="U168" s="35"/>
      <c r="V168" s="35"/>
      <c r="W168" s="35"/>
      <c r="X168" s="35"/>
      <c r="Y168" s="35"/>
      <c r="Z168" s="35"/>
      <c r="AA168" s="35"/>
      <c r="AB168" s="35"/>
      <c r="AC168" s="35"/>
      <c r="AD168" s="35"/>
      <c r="AE168" s="35"/>
      <c r="AR168" s="205" t="s">
        <v>242</v>
      </c>
      <c r="AT168" s="205" t="s">
        <v>152</v>
      </c>
      <c r="AU168" s="205" t="s">
        <v>88</v>
      </c>
      <c r="AY168" s="18" t="s">
        <v>149</v>
      </c>
      <c r="BE168" s="206">
        <f t="shared" si="14"/>
        <v>0</v>
      </c>
      <c r="BF168" s="206">
        <f t="shared" si="15"/>
        <v>0</v>
      </c>
      <c r="BG168" s="206">
        <f t="shared" si="16"/>
        <v>0</v>
      </c>
      <c r="BH168" s="206">
        <f t="shared" si="17"/>
        <v>0</v>
      </c>
      <c r="BI168" s="206">
        <f t="shared" si="18"/>
        <v>0</v>
      </c>
      <c r="BJ168" s="18" t="s">
        <v>86</v>
      </c>
      <c r="BK168" s="206">
        <f t="shared" si="19"/>
        <v>0</v>
      </c>
      <c r="BL168" s="18" t="s">
        <v>242</v>
      </c>
      <c r="BM168" s="205" t="s">
        <v>771</v>
      </c>
    </row>
    <row r="169" spans="1:65" s="2" customFormat="1" ht="16.5" customHeight="1">
      <c r="A169" s="35"/>
      <c r="B169" s="36"/>
      <c r="C169" s="193" t="s">
        <v>359</v>
      </c>
      <c r="D169" s="193" t="s">
        <v>152</v>
      </c>
      <c r="E169" s="194" t="s">
        <v>769</v>
      </c>
      <c r="F169" s="195" t="s">
        <v>770</v>
      </c>
      <c r="G169" s="196" t="s">
        <v>567</v>
      </c>
      <c r="H169" s="197">
        <v>3</v>
      </c>
      <c r="I169" s="198"/>
      <c r="J169" s="199">
        <f t="shared" si="10"/>
        <v>0</v>
      </c>
      <c r="K169" s="200"/>
      <c r="L169" s="40"/>
      <c r="M169" s="201" t="s">
        <v>1</v>
      </c>
      <c r="N169" s="202" t="s">
        <v>44</v>
      </c>
      <c r="O169" s="72"/>
      <c r="P169" s="203">
        <f t="shared" si="11"/>
        <v>0</v>
      </c>
      <c r="Q169" s="203">
        <v>0</v>
      </c>
      <c r="R169" s="203">
        <f t="shared" si="12"/>
        <v>0</v>
      </c>
      <c r="S169" s="203">
        <v>0</v>
      </c>
      <c r="T169" s="204">
        <f t="shared" si="13"/>
        <v>0</v>
      </c>
      <c r="U169" s="35"/>
      <c r="V169" s="35"/>
      <c r="W169" s="35"/>
      <c r="X169" s="35"/>
      <c r="Y169" s="35"/>
      <c r="Z169" s="35"/>
      <c r="AA169" s="35"/>
      <c r="AB169" s="35"/>
      <c r="AC169" s="35"/>
      <c r="AD169" s="35"/>
      <c r="AE169" s="35"/>
      <c r="AR169" s="205" t="s">
        <v>242</v>
      </c>
      <c r="AT169" s="205" t="s">
        <v>152</v>
      </c>
      <c r="AU169" s="205" t="s">
        <v>88</v>
      </c>
      <c r="AY169" s="18" t="s">
        <v>149</v>
      </c>
      <c r="BE169" s="206">
        <f t="shared" si="14"/>
        <v>0</v>
      </c>
      <c r="BF169" s="206">
        <f t="shared" si="15"/>
        <v>0</v>
      </c>
      <c r="BG169" s="206">
        <f t="shared" si="16"/>
        <v>0</v>
      </c>
      <c r="BH169" s="206">
        <f t="shared" si="17"/>
        <v>0</v>
      </c>
      <c r="BI169" s="206">
        <f t="shared" si="18"/>
        <v>0</v>
      </c>
      <c r="BJ169" s="18" t="s">
        <v>86</v>
      </c>
      <c r="BK169" s="206">
        <f t="shared" si="19"/>
        <v>0</v>
      </c>
      <c r="BL169" s="18" t="s">
        <v>242</v>
      </c>
      <c r="BM169" s="205" t="s">
        <v>772</v>
      </c>
    </row>
    <row r="170" spans="1:65" s="2" customFormat="1" ht="21.75" customHeight="1">
      <c r="A170" s="35"/>
      <c r="B170" s="36"/>
      <c r="C170" s="193" t="s">
        <v>363</v>
      </c>
      <c r="D170" s="193" t="s">
        <v>152</v>
      </c>
      <c r="E170" s="194" t="s">
        <v>773</v>
      </c>
      <c r="F170" s="195" t="s">
        <v>774</v>
      </c>
      <c r="G170" s="196" t="s">
        <v>567</v>
      </c>
      <c r="H170" s="197">
        <v>1</v>
      </c>
      <c r="I170" s="198"/>
      <c r="J170" s="199">
        <f t="shared" si="10"/>
        <v>0</v>
      </c>
      <c r="K170" s="200"/>
      <c r="L170" s="40"/>
      <c r="M170" s="201" t="s">
        <v>1</v>
      </c>
      <c r="N170" s="202" t="s">
        <v>44</v>
      </c>
      <c r="O170" s="72"/>
      <c r="P170" s="203">
        <f t="shared" si="11"/>
        <v>0</v>
      </c>
      <c r="Q170" s="203">
        <v>0</v>
      </c>
      <c r="R170" s="203">
        <f t="shared" si="12"/>
        <v>0</v>
      </c>
      <c r="S170" s="203">
        <v>0</v>
      </c>
      <c r="T170" s="204">
        <f t="shared" si="13"/>
        <v>0</v>
      </c>
      <c r="U170" s="35"/>
      <c r="V170" s="35"/>
      <c r="W170" s="35"/>
      <c r="X170" s="35"/>
      <c r="Y170" s="35"/>
      <c r="Z170" s="35"/>
      <c r="AA170" s="35"/>
      <c r="AB170" s="35"/>
      <c r="AC170" s="35"/>
      <c r="AD170" s="35"/>
      <c r="AE170" s="35"/>
      <c r="AR170" s="205" t="s">
        <v>242</v>
      </c>
      <c r="AT170" s="205" t="s">
        <v>152</v>
      </c>
      <c r="AU170" s="205" t="s">
        <v>88</v>
      </c>
      <c r="AY170" s="18" t="s">
        <v>149</v>
      </c>
      <c r="BE170" s="206">
        <f t="shared" si="14"/>
        <v>0</v>
      </c>
      <c r="BF170" s="206">
        <f t="shared" si="15"/>
        <v>0</v>
      </c>
      <c r="BG170" s="206">
        <f t="shared" si="16"/>
        <v>0</v>
      </c>
      <c r="BH170" s="206">
        <f t="shared" si="17"/>
        <v>0</v>
      </c>
      <c r="BI170" s="206">
        <f t="shared" si="18"/>
        <v>0</v>
      </c>
      <c r="BJ170" s="18" t="s">
        <v>86</v>
      </c>
      <c r="BK170" s="206">
        <f t="shared" si="19"/>
        <v>0</v>
      </c>
      <c r="BL170" s="18" t="s">
        <v>242</v>
      </c>
      <c r="BM170" s="205" t="s">
        <v>775</v>
      </c>
    </row>
    <row r="171" spans="1:65" s="2" customFormat="1" ht="16.5" customHeight="1">
      <c r="A171" s="35"/>
      <c r="B171" s="36"/>
      <c r="C171" s="193" t="s">
        <v>368</v>
      </c>
      <c r="D171" s="193" t="s">
        <v>152</v>
      </c>
      <c r="E171" s="194" t="s">
        <v>776</v>
      </c>
      <c r="F171" s="195" t="s">
        <v>777</v>
      </c>
      <c r="G171" s="196" t="s">
        <v>567</v>
      </c>
      <c r="H171" s="197">
        <v>11</v>
      </c>
      <c r="I171" s="198"/>
      <c r="J171" s="199">
        <f t="shared" si="10"/>
        <v>0</v>
      </c>
      <c r="K171" s="200"/>
      <c r="L171" s="40"/>
      <c r="M171" s="201" t="s">
        <v>1</v>
      </c>
      <c r="N171" s="202" t="s">
        <v>44</v>
      </c>
      <c r="O171" s="72"/>
      <c r="P171" s="203">
        <f t="shared" si="11"/>
        <v>0</v>
      </c>
      <c r="Q171" s="203">
        <v>0</v>
      </c>
      <c r="R171" s="203">
        <f t="shared" si="12"/>
        <v>0</v>
      </c>
      <c r="S171" s="203">
        <v>0</v>
      </c>
      <c r="T171" s="204">
        <f t="shared" si="13"/>
        <v>0</v>
      </c>
      <c r="U171" s="35"/>
      <c r="V171" s="35"/>
      <c r="W171" s="35"/>
      <c r="X171" s="35"/>
      <c r="Y171" s="35"/>
      <c r="Z171" s="35"/>
      <c r="AA171" s="35"/>
      <c r="AB171" s="35"/>
      <c r="AC171" s="35"/>
      <c r="AD171" s="35"/>
      <c r="AE171" s="35"/>
      <c r="AR171" s="205" t="s">
        <v>242</v>
      </c>
      <c r="AT171" s="205" t="s">
        <v>152</v>
      </c>
      <c r="AU171" s="205" t="s">
        <v>88</v>
      </c>
      <c r="AY171" s="18" t="s">
        <v>149</v>
      </c>
      <c r="BE171" s="206">
        <f t="shared" si="14"/>
        <v>0</v>
      </c>
      <c r="BF171" s="206">
        <f t="shared" si="15"/>
        <v>0</v>
      </c>
      <c r="BG171" s="206">
        <f t="shared" si="16"/>
        <v>0</v>
      </c>
      <c r="BH171" s="206">
        <f t="shared" si="17"/>
        <v>0</v>
      </c>
      <c r="BI171" s="206">
        <f t="shared" si="18"/>
        <v>0</v>
      </c>
      <c r="BJ171" s="18" t="s">
        <v>86</v>
      </c>
      <c r="BK171" s="206">
        <f t="shared" si="19"/>
        <v>0</v>
      </c>
      <c r="BL171" s="18" t="s">
        <v>242</v>
      </c>
      <c r="BM171" s="205" t="s">
        <v>778</v>
      </c>
    </row>
    <row r="172" spans="1:65" s="2" customFormat="1" ht="16.5" customHeight="1">
      <c r="A172" s="35"/>
      <c r="B172" s="36"/>
      <c r="C172" s="193" t="s">
        <v>373</v>
      </c>
      <c r="D172" s="193" t="s">
        <v>152</v>
      </c>
      <c r="E172" s="194" t="s">
        <v>776</v>
      </c>
      <c r="F172" s="195" t="s">
        <v>777</v>
      </c>
      <c r="G172" s="196" t="s">
        <v>567</v>
      </c>
      <c r="H172" s="197">
        <v>2</v>
      </c>
      <c r="I172" s="198"/>
      <c r="J172" s="199">
        <f t="shared" si="10"/>
        <v>0</v>
      </c>
      <c r="K172" s="200"/>
      <c r="L172" s="40"/>
      <c r="M172" s="201" t="s">
        <v>1</v>
      </c>
      <c r="N172" s="202" t="s">
        <v>44</v>
      </c>
      <c r="O172" s="72"/>
      <c r="P172" s="203">
        <f t="shared" si="11"/>
        <v>0</v>
      </c>
      <c r="Q172" s="203">
        <v>0</v>
      </c>
      <c r="R172" s="203">
        <f t="shared" si="12"/>
        <v>0</v>
      </c>
      <c r="S172" s="203">
        <v>0</v>
      </c>
      <c r="T172" s="204">
        <f t="shared" si="13"/>
        <v>0</v>
      </c>
      <c r="U172" s="35"/>
      <c r="V172" s="35"/>
      <c r="W172" s="35"/>
      <c r="X172" s="35"/>
      <c r="Y172" s="35"/>
      <c r="Z172" s="35"/>
      <c r="AA172" s="35"/>
      <c r="AB172" s="35"/>
      <c r="AC172" s="35"/>
      <c r="AD172" s="35"/>
      <c r="AE172" s="35"/>
      <c r="AR172" s="205" t="s">
        <v>242</v>
      </c>
      <c r="AT172" s="205" t="s">
        <v>152</v>
      </c>
      <c r="AU172" s="205" t="s">
        <v>88</v>
      </c>
      <c r="AY172" s="18" t="s">
        <v>149</v>
      </c>
      <c r="BE172" s="206">
        <f t="shared" si="14"/>
        <v>0</v>
      </c>
      <c r="BF172" s="206">
        <f t="shared" si="15"/>
        <v>0</v>
      </c>
      <c r="BG172" s="206">
        <f t="shared" si="16"/>
        <v>0</v>
      </c>
      <c r="BH172" s="206">
        <f t="shared" si="17"/>
        <v>0</v>
      </c>
      <c r="BI172" s="206">
        <f t="shared" si="18"/>
        <v>0</v>
      </c>
      <c r="BJ172" s="18" t="s">
        <v>86</v>
      </c>
      <c r="BK172" s="206">
        <f t="shared" si="19"/>
        <v>0</v>
      </c>
      <c r="BL172" s="18" t="s">
        <v>242</v>
      </c>
      <c r="BM172" s="205" t="s">
        <v>779</v>
      </c>
    </row>
    <row r="173" spans="1:65" s="2" customFormat="1" ht="16.5" customHeight="1">
      <c r="A173" s="35"/>
      <c r="B173" s="36"/>
      <c r="C173" s="193" t="s">
        <v>377</v>
      </c>
      <c r="D173" s="193" t="s">
        <v>152</v>
      </c>
      <c r="E173" s="194" t="s">
        <v>780</v>
      </c>
      <c r="F173" s="195" t="s">
        <v>781</v>
      </c>
      <c r="G173" s="196" t="s">
        <v>567</v>
      </c>
      <c r="H173" s="197">
        <v>10</v>
      </c>
      <c r="I173" s="198"/>
      <c r="J173" s="199">
        <f t="shared" si="10"/>
        <v>0</v>
      </c>
      <c r="K173" s="200"/>
      <c r="L173" s="40"/>
      <c r="M173" s="201" t="s">
        <v>1</v>
      </c>
      <c r="N173" s="202" t="s">
        <v>44</v>
      </c>
      <c r="O173" s="72"/>
      <c r="P173" s="203">
        <f t="shared" si="11"/>
        <v>0</v>
      </c>
      <c r="Q173" s="203">
        <v>0</v>
      </c>
      <c r="R173" s="203">
        <f t="shared" si="12"/>
        <v>0</v>
      </c>
      <c r="S173" s="203">
        <v>0</v>
      </c>
      <c r="T173" s="204">
        <f t="shared" si="13"/>
        <v>0</v>
      </c>
      <c r="U173" s="35"/>
      <c r="V173" s="35"/>
      <c r="W173" s="35"/>
      <c r="X173" s="35"/>
      <c r="Y173" s="35"/>
      <c r="Z173" s="35"/>
      <c r="AA173" s="35"/>
      <c r="AB173" s="35"/>
      <c r="AC173" s="35"/>
      <c r="AD173" s="35"/>
      <c r="AE173" s="35"/>
      <c r="AR173" s="205" t="s">
        <v>242</v>
      </c>
      <c r="AT173" s="205" t="s">
        <v>152</v>
      </c>
      <c r="AU173" s="205" t="s">
        <v>88</v>
      </c>
      <c r="AY173" s="18" t="s">
        <v>149</v>
      </c>
      <c r="BE173" s="206">
        <f t="shared" si="14"/>
        <v>0</v>
      </c>
      <c r="BF173" s="206">
        <f t="shared" si="15"/>
        <v>0</v>
      </c>
      <c r="BG173" s="206">
        <f t="shared" si="16"/>
        <v>0</v>
      </c>
      <c r="BH173" s="206">
        <f t="shared" si="17"/>
        <v>0</v>
      </c>
      <c r="BI173" s="206">
        <f t="shared" si="18"/>
        <v>0</v>
      </c>
      <c r="BJ173" s="18" t="s">
        <v>86</v>
      </c>
      <c r="BK173" s="206">
        <f t="shared" si="19"/>
        <v>0</v>
      </c>
      <c r="BL173" s="18" t="s">
        <v>242</v>
      </c>
      <c r="BM173" s="205" t="s">
        <v>782</v>
      </c>
    </row>
    <row r="174" spans="1:65" s="2" customFormat="1" ht="16.5" customHeight="1">
      <c r="A174" s="35"/>
      <c r="B174" s="36"/>
      <c r="C174" s="193" t="s">
        <v>381</v>
      </c>
      <c r="D174" s="193" t="s">
        <v>152</v>
      </c>
      <c r="E174" s="194" t="s">
        <v>783</v>
      </c>
      <c r="F174" s="195" t="s">
        <v>784</v>
      </c>
      <c r="G174" s="196" t="s">
        <v>155</v>
      </c>
      <c r="H174" s="197">
        <v>85</v>
      </c>
      <c r="I174" s="198"/>
      <c r="J174" s="199">
        <f t="shared" si="10"/>
        <v>0</v>
      </c>
      <c r="K174" s="200"/>
      <c r="L174" s="40"/>
      <c r="M174" s="201" t="s">
        <v>1</v>
      </c>
      <c r="N174" s="202" t="s">
        <v>44</v>
      </c>
      <c r="O174" s="72"/>
      <c r="P174" s="203">
        <f t="shared" si="11"/>
        <v>0</v>
      </c>
      <c r="Q174" s="203">
        <v>0</v>
      </c>
      <c r="R174" s="203">
        <f t="shared" si="12"/>
        <v>0</v>
      </c>
      <c r="S174" s="203">
        <v>0</v>
      </c>
      <c r="T174" s="204">
        <f t="shared" si="13"/>
        <v>0</v>
      </c>
      <c r="U174" s="35"/>
      <c r="V174" s="35"/>
      <c r="W174" s="35"/>
      <c r="X174" s="35"/>
      <c r="Y174" s="35"/>
      <c r="Z174" s="35"/>
      <c r="AA174" s="35"/>
      <c r="AB174" s="35"/>
      <c r="AC174" s="35"/>
      <c r="AD174" s="35"/>
      <c r="AE174" s="35"/>
      <c r="AR174" s="205" t="s">
        <v>242</v>
      </c>
      <c r="AT174" s="205" t="s">
        <v>152</v>
      </c>
      <c r="AU174" s="205" t="s">
        <v>88</v>
      </c>
      <c r="AY174" s="18" t="s">
        <v>149</v>
      </c>
      <c r="BE174" s="206">
        <f t="shared" si="14"/>
        <v>0</v>
      </c>
      <c r="BF174" s="206">
        <f t="shared" si="15"/>
        <v>0</v>
      </c>
      <c r="BG174" s="206">
        <f t="shared" si="16"/>
        <v>0</v>
      </c>
      <c r="BH174" s="206">
        <f t="shared" si="17"/>
        <v>0</v>
      </c>
      <c r="BI174" s="206">
        <f t="shared" si="18"/>
        <v>0</v>
      </c>
      <c r="BJ174" s="18" t="s">
        <v>86</v>
      </c>
      <c r="BK174" s="206">
        <f t="shared" si="19"/>
        <v>0</v>
      </c>
      <c r="BL174" s="18" t="s">
        <v>242</v>
      </c>
      <c r="BM174" s="205" t="s">
        <v>785</v>
      </c>
    </row>
    <row r="175" spans="1:65" s="2" customFormat="1" ht="16.5" customHeight="1">
      <c r="A175" s="35"/>
      <c r="B175" s="36"/>
      <c r="C175" s="193" t="s">
        <v>387</v>
      </c>
      <c r="D175" s="193" t="s">
        <v>152</v>
      </c>
      <c r="E175" s="194" t="s">
        <v>783</v>
      </c>
      <c r="F175" s="195" t="s">
        <v>784</v>
      </c>
      <c r="G175" s="196" t="s">
        <v>155</v>
      </c>
      <c r="H175" s="197">
        <v>55</v>
      </c>
      <c r="I175" s="198"/>
      <c r="J175" s="199">
        <f t="shared" si="10"/>
        <v>0</v>
      </c>
      <c r="K175" s="200"/>
      <c r="L175" s="40"/>
      <c r="M175" s="201" t="s">
        <v>1</v>
      </c>
      <c r="N175" s="202" t="s">
        <v>44</v>
      </c>
      <c r="O175" s="72"/>
      <c r="P175" s="203">
        <f t="shared" si="11"/>
        <v>0</v>
      </c>
      <c r="Q175" s="203">
        <v>0</v>
      </c>
      <c r="R175" s="203">
        <f t="shared" si="12"/>
        <v>0</v>
      </c>
      <c r="S175" s="203">
        <v>0</v>
      </c>
      <c r="T175" s="204">
        <f t="shared" si="13"/>
        <v>0</v>
      </c>
      <c r="U175" s="35"/>
      <c r="V175" s="35"/>
      <c r="W175" s="35"/>
      <c r="X175" s="35"/>
      <c r="Y175" s="35"/>
      <c r="Z175" s="35"/>
      <c r="AA175" s="35"/>
      <c r="AB175" s="35"/>
      <c r="AC175" s="35"/>
      <c r="AD175" s="35"/>
      <c r="AE175" s="35"/>
      <c r="AR175" s="205" t="s">
        <v>242</v>
      </c>
      <c r="AT175" s="205" t="s">
        <v>152</v>
      </c>
      <c r="AU175" s="205" t="s">
        <v>88</v>
      </c>
      <c r="AY175" s="18" t="s">
        <v>149</v>
      </c>
      <c r="BE175" s="206">
        <f t="shared" si="14"/>
        <v>0</v>
      </c>
      <c r="BF175" s="206">
        <f t="shared" si="15"/>
        <v>0</v>
      </c>
      <c r="BG175" s="206">
        <f t="shared" si="16"/>
        <v>0</v>
      </c>
      <c r="BH175" s="206">
        <f t="shared" si="17"/>
        <v>0</v>
      </c>
      <c r="BI175" s="206">
        <f t="shared" si="18"/>
        <v>0</v>
      </c>
      <c r="BJ175" s="18" t="s">
        <v>86</v>
      </c>
      <c r="BK175" s="206">
        <f t="shared" si="19"/>
        <v>0</v>
      </c>
      <c r="BL175" s="18" t="s">
        <v>242</v>
      </c>
      <c r="BM175" s="205" t="s">
        <v>786</v>
      </c>
    </row>
    <row r="176" spans="1:65" s="2" customFormat="1" ht="16.5" customHeight="1">
      <c r="A176" s="35"/>
      <c r="B176" s="36"/>
      <c r="C176" s="193" t="s">
        <v>393</v>
      </c>
      <c r="D176" s="193" t="s">
        <v>152</v>
      </c>
      <c r="E176" s="194" t="s">
        <v>787</v>
      </c>
      <c r="F176" s="195" t="s">
        <v>788</v>
      </c>
      <c r="G176" s="196" t="s">
        <v>155</v>
      </c>
      <c r="H176" s="197">
        <v>30</v>
      </c>
      <c r="I176" s="198"/>
      <c r="J176" s="199">
        <f t="shared" si="10"/>
        <v>0</v>
      </c>
      <c r="K176" s="200"/>
      <c r="L176" s="40"/>
      <c r="M176" s="201" t="s">
        <v>1</v>
      </c>
      <c r="N176" s="202" t="s">
        <v>44</v>
      </c>
      <c r="O176" s="72"/>
      <c r="P176" s="203">
        <f t="shared" si="11"/>
        <v>0</v>
      </c>
      <c r="Q176" s="203">
        <v>0</v>
      </c>
      <c r="R176" s="203">
        <f t="shared" si="12"/>
        <v>0</v>
      </c>
      <c r="S176" s="203">
        <v>0</v>
      </c>
      <c r="T176" s="204">
        <f t="shared" si="13"/>
        <v>0</v>
      </c>
      <c r="U176" s="35"/>
      <c r="V176" s="35"/>
      <c r="W176" s="35"/>
      <c r="X176" s="35"/>
      <c r="Y176" s="35"/>
      <c r="Z176" s="35"/>
      <c r="AA176" s="35"/>
      <c r="AB176" s="35"/>
      <c r="AC176" s="35"/>
      <c r="AD176" s="35"/>
      <c r="AE176" s="35"/>
      <c r="AR176" s="205" t="s">
        <v>242</v>
      </c>
      <c r="AT176" s="205" t="s">
        <v>152</v>
      </c>
      <c r="AU176" s="205" t="s">
        <v>88</v>
      </c>
      <c r="AY176" s="18" t="s">
        <v>149</v>
      </c>
      <c r="BE176" s="206">
        <f t="shared" si="14"/>
        <v>0</v>
      </c>
      <c r="BF176" s="206">
        <f t="shared" si="15"/>
        <v>0</v>
      </c>
      <c r="BG176" s="206">
        <f t="shared" si="16"/>
        <v>0</v>
      </c>
      <c r="BH176" s="206">
        <f t="shared" si="17"/>
        <v>0</v>
      </c>
      <c r="BI176" s="206">
        <f t="shared" si="18"/>
        <v>0</v>
      </c>
      <c r="BJ176" s="18" t="s">
        <v>86</v>
      </c>
      <c r="BK176" s="206">
        <f t="shared" si="19"/>
        <v>0</v>
      </c>
      <c r="BL176" s="18" t="s">
        <v>242</v>
      </c>
      <c r="BM176" s="205" t="s">
        <v>789</v>
      </c>
    </row>
    <row r="177" spans="1:65" s="2" customFormat="1" ht="16.5" customHeight="1">
      <c r="A177" s="35"/>
      <c r="B177" s="36"/>
      <c r="C177" s="193" t="s">
        <v>404</v>
      </c>
      <c r="D177" s="193" t="s">
        <v>152</v>
      </c>
      <c r="E177" s="194" t="s">
        <v>790</v>
      </c>
      <c r="F177" s="195" t="s">
        <v>791</v>
      </c>
      <c r="G177" s="196" t="s">
        <v>155</v>
      </c>
      <c r="H177" s="197">
        <v>30</v>
      </c>
      <c r="I177" s="198"/>
      <c r="J177" s="199">
        <f t="shared" si="10"/>
        <v>0</v>
      </c>
      <c r="K177" s="200"/>
      <c r="L177" s="40"/>
      <c r="M177" s="201" t="s">
        <v>1</v>
      </c>
      <c r="N177" s="202" t="s">
        <v>44</v>
      </c>
      <c r="O177" s="72"/>
      <c r="P177" s="203">
        <f t="shared" si="11"/>
        <v>0</v>
      </c>
      <c r="Q177" s="203">
        <v>0</v>
      </c>
      <c r="R177" s="203">
        <f t="shared" si="12"/>
        <v>0</v>
      </c>
      <c r="S177" s="203">
        <v>0</v>
      </c>
      <c r="T177" s="204">
        <f t="shared" si="13"/>
        <v>0</v>
      </c>
      <c r="U177" s="35"/>
      <c r="V177" s="35"/>
      <c r="W177" s="35"/>
      <c r="X177" s="35"/>
      <c r="Y177" s="35"/>
      <c r="Z177" s="35"/>
      <c r="AA177" s="35"/>
      <c r="AB177" s="35"/>
      <c r="AC177" s="35"/>
      <c r="AD177" s="35"/>
      <c r="AE177" s="35"/>
      <c r="AR177" s="205" t="s">
        <v>242</v>
      </c>
      <c r="AT177" s="205" t="s">
        <v>152</v>
      </c>
      <c r="AU177" s="205" t="s">
        <v>88</v>
      </c>
      <c r="AY177" s="18" t="s">
        <v>149</v>
      </c>
      <c r="BE177" s="206">
        <f t="shared" si="14"/>
        <v>0</v>
      </c>
      <c r="BF177" s="206">
        <f t="shared" si="15"/>
        <v>0</v>
      </c>
      <c r="BG177" s="206">
        <f t="shared" si="16"/>
        <v>0</v>
      </c>
      <c r="BH177" s="206">
        <f t="shared" si="17"/>
        <v>0</v>
      </c>
      <c r="BI177" s="206">
        <f t="shared" si="18"/>
        <v>0</v>
      </c>
      <c r="BJ177" s="18" t="s">
        <v>86</v>
      </c>
      <c r="BK177" s="206">
        <f t="shared" si="19"/>
        <v>0</v>
      </c>
      <c r="BL177" s="18" t="s">
        <v>242</v>
      </c>
      <c r="BM177" s="205" t="s">
        <v>792</v>
      </c>
    </row>
    <row r="178" spans="1:65" s="2" customFormat="1" ht="16.5" customHeight="1">
      <c r="A178" s="35"/>
      <c r="B178" s="36"/>
      <c r="C178" s="193" t="s">
        <v>410</v>
      </c>
      <c r="D178" s="193" t="s">
        <v>152</v>
      </c>
      <c r="E178" s="194" t="s">
        <v>790</v>
      </c>
      <c r="F178" s="195" t="s">
        <v>791</v>
      </c>
      <c r="G178" s="196" t="s">
        <v>155</v>
      </c>
      <c r="H178" s="197">
        <v>15</v>
      </c>
      <c r="I178" s="198"/>
      <c r="J178" s="199">
        <f t="shared" si="10"/>
        <v>0</v>
      </c>
      <c r="K178" s="200"/>
      <c r="L178" s="40"/>
      <c r="M178" s="201" t="s">
        <v>1</v>
      </c>
      <c r="N178" s="202" t="s">
        <v>44</v>
      </c>
      <c r="O178" s="72"/>
      <c r="P178" s="203">
        <f t="shared" si="11"/>
        <v>0</v>
      </c>
      <c r="Q178" s="203">
        <v>0</v>
      </c>
      <c r="R178" s="203">
        <f t="shared" si="12"/>
        <v>0</v>
      </c>
      <c r="S178" s="203">
        <v>0</v>
      </c>
      <c r="T178" s="204">
        <f t="shared" si="13"/>
        <v>0</v>
      </c>
      <c r="U178" s="35"/>
      <c r="V178" s="35"/>
      <c r="W178" s="35"/>
      <c r="X178" s="35"/>
      <c r="Y178" s="35"/>
      <c r="Z178" s="35"/>
      <c r="AA178" s="35"/>
      <c r="AB178" s="35"/>
      <c r="AC178" s="35"/>
      <c r="AD178" s="35"/>
      <c r="AE178" s="35"/>
      <c r="AR178" s="205" t="s">
        <v>242</v>
      </c>
      <c r="AT178" s="205" t="s">
        <v>152</v>
      </c>
      <c r="AU178" s="205" t="s">
        <v>88</v>
      </c>
      <c r="AY178" s="18" t="s">
        <v>149</v>
      </c>
      <c r="BE178" s="206">
        <f t="shared" si="14"/>
        <v>0</v>
      </c>
      <c r="BF178" s="206">
        <f t="shared" si="15"/>
        <v>0</v>
      </c>
      <c r="BG178" s="206">
        <f t="shared" si="16"/>
        <v>0</v>
      </c>
      <c r="BH178" s="206">
        <f t="shared" si="17"/>
        <v>0</v>
      </c>
      <c r="BI178" s="206">
        <f t="shared" si="18"/>
        <v>0</v>
      </c>
      <c r="BJ178" s="18" t="s">
        <v>86</v>
      </c>
      <c r="BK178" s="206">
        <f t="shared" si="19"/>
        <v>0</v>
      </c>
      <c r="BL178" s="18" t="s">
        <v>242</v>
      </c>
      <c r="BM178" s="205" t="s">
        <v>793</v>
      </c>
    </row>
    <row r="179" spans="1:65" s="2" customFormat="1" ht="16.5" customHeight="1">
      <c r="A179" s="35"/>
      <c r="B179" s="36"/>
      <c r="C179" s="193" t="s">
        <v>416</v>
      </c>
      <c r="D179" s="193" t="s">
        <v>152</v>
      </c>
      <c r="E179" s="194" t="s">
        <v>794</v>
      </c>
      <c r="F179" s="195" t="s">
        <v>795</v>
      </c>
      <c r="G179" s="196" t="s">
        <v>567</v>
      </c>
      <c r="H179" s="197">
        <v>1</v>
      </c>
      <c r="I179" s="198"/>
      <c r="J179" s="199">
        <f t="shared" si="10"/>
        <v>0</v>
      </c>
      <c r="K179" s="200"/>
      <c r="L179" s="40"/>
      <c r="M179" s="201" t="s">
        <v>1</v>
      </c>
      <c r="N179" s="202" t="s">
        <v>44</v>
      </c>
      <c r="O179" s="72"/>
      <c r="P179" s="203">
        <f t="shared" si="11"/>
        <v>0</v>
      </c>
      <c r="Q179" s="203">
        <v>0</v>
      </c>
      <c r="R179" s="203">
        <f t="shared" si="12"/>
        <v>0</v>
      </c>
      <c r="S179" s="203">
        <v>0</v>
      </c>
      <c r="T179" s="204">
        <f t="shared" si="13"/>
        <v>0</v>
      </c>
      <c r="U179" s="35"/>
      <c r="V179" s="35"/>
      <c r="W179" s="35"/>
      <c r="X179" s="35"/>
      <c r="Y179" s="35"/>
      <c r="Z179" s="35"/>
      <c r="AA179" s="35"/>
      <c r="AB179" s="35"/>
      <c r="AC179" s="35"/>
      <c r="AD179" s="35"/>
      <c r="AE179" s="35"/>
      <c r="AR179" s="205" t="s">
        <v>242</v>
      </c>
      <c r="AT179" s="205" t="s">
        <v>152</v>
      </c>
      <c r="AU179" s="205" t="s">
        <v>88</v>
      </c>
      <c r="AY179" s="18" t="s">
        <v>149</v>
      </c>
      <c r="BE179" s="206">
        <f t="shared" si="14"/>
        <v>0</v>
      </c>
      <c r="BF179" s="206">
        <f t="shared" si="15"/>
        <v>0</v>
      </c>
      <c r="BG179" s="206">
        <f t="shared" si="16"/>
        <v>0</v>
      </c>
      <c r="BH179" s="206">
        <f t="shared" si="17"/>
        <v>0</v>
      </c>
      <c r="BI179" s="206">
        <f t="shared" si="18"/>
        <v>0</v>
      </c>
      <c r="BJ179" s="18" t="s">
        <v>86</v>
      </c>
      <c r="BK179" s="206">
        <f t="shared" si="19"/>
        <v>0</v>
      </c>
      <c r="BL179" s="18" t="s">
        <v>242</v>
      </c>
      <c r="BM179" s="205" t="s">
        <v>796</v>
      </c>
    </row>
    <row r="180" spans="1:65" s="2" customFormat="1" ht="21.75" customHeight="1">
      <c r="A180" s="35"/>
      <c r="B180" s="36"/>
      <c r="C180" s="193" t="s">
        <v>422</v>
      </c>
      <c r="D180" s="193" t="s">
        <v>152</v>
      </c>
      <c r="E180" s="194" t="s">
        <v>797</v>
      </c>
      <c r="F180" s="195" t="s">
        <v>798</v>
      </c>
      <c r="G180" s="196" t="s">
        <v>567</v>
      </c>
      <c r="H180" s="197">
        <v>9</v>
      </c>
      <c r="I180" s="198"/>
      <c r="J180" s="199">
        <f t="shared" si="10"/>
        <v>0</v>
      </c>
      <c r="K180" s="200"/>
      <c r="L180" s="40"/>
      <c r="M180" s="201" t="s">
        <v>1</v>
      </c>
      <c r="N180" s="202" t="s">
        <v>44</v>
      </c>
      <c r="O180" s="72"/>
      <c r="P180" s="203">
        <f t="shared" si="11"/>
        <v>0</v>
      </c>
      <c r="Q180" s="203">
        <v>0</v>
      </c>
      <c r="R180" s="203">
        <f t="shared" si="12"/>
        <v>0</v>
      </c>
      <c r="S180" s="203">
        <v>0</v>
      </c>
      <c r="T180" s="204">
        <f t="shared" si="13"/>
        <v>0</v>
      </c>
      <c r="U180" s="35"/>
      <c r="V180" s="35"/>
      <c r="W180" s="35"/>
      <c r="X180" s="35"/>
      <c r="Y180" s="35"/>
      <c r="Z180" s="35"/>
      <c r="AA180" s="35"/>
      <c r="AB180" s="35"/>
      <c r="AC180" s="35"/>
      <c r="AD180" s="35"/>
      <c r="AE180" s="35"/>
      <c r="AR180" s="205" t="s">
        <v>242</v>
      </c>
      <c r="AT180" s="205" t="s">
        <v>152</v>
      </c>
      <c r="AU180" s="205" t="s">
        <v>88</v>
      </c>
      <c r="AY180" s="18" t="s">
        <v>149</v>
      </c>
      <c r="BE180" s="206">
        <f t="shared" si="14"/>
        <v>0</v>
      </c>
      <c r="BF180" s="206">
        <f t="shared" si="15"/>
        <v>0</v>
      </c>
      <c r="BG180" s="206">
        <f t="shared" si="16"/>
        <v>0</v>
      </c>
      <c r="BH180" s="206">
        <f t="shared" si="17"/>
        <v>0</v>
      </c>
      <c r="BI180" s="206">
        <f t="shared" si="18"/>
        <v>0</v>
      </c>
      <c r="BJ180" s="18" t="s">
        <v>86</v>
      </c>
      <c r="BK180" s="206">
        <f t="shared" si="19"/>
        <v>0</v>
      </c>
      <c r="BL180" s="18" t="s">
        <v>242</v>
      </c>
      <c r="BM180" s="205" t="s">
        <v>799</v>
      </c>
    </row>
    <row r="181" spans="1:65" s="12" customFormat="1" ht="22.9" customHeight="1">
      <c r="B181" s="177"/>
      <c r="C181" s="178"/>
      <c r="D181" s="179" t="s">
        <v>78</v>
      </c>
      <c r="E181" s="191" t="s">
        <v>800</v>
      </c>
      <c r="F181" s="191" t="s">
        <v>801</v>
      </c>
      <c r="G181" s="178"/>
      <c r="H181" s="178"/>
      <c r="I181" s="181"/>
      <c r="J181" s="192">
        <f>BK181</f>
        <v>0</v>
      </c>
      <c r="K181" s="178"/>
      <c r="L181" s="183"/>
      <c r="M181" s="184"/>
      <c r="N181" s="185"/>
      <c r="O181" s="185"/>
      <c r="P181" s="186">
        <f>SUM(P182:P195)</f>
        <v>0</v>
      </c>
      <c r="Q181" s="185"/>
      <c r="R181" s="186">
        <f>SUM(R182:R195)</f>
        <v>0</v>
      </c>
      <c r="S181" s="185"/>
      <c r="T181" s="187">
        <f>SUM(T182:T195)</f>
        <v>0</v>
      </c>
      <c r="AR181" s="188" t="s">
        <v>88</v>
      </c>
      <c r="AT181" s="189" t="s">
        <v>78</v>
      </c>
      <c r="AU181" s="189" t="s">
        <v>86</v>
      </c>
      <c r="AY181" s="188" t="s">
        <v>149</v>
      </c>
      <c r="BK181" s="190">
        <f>SUM(BK182:BK195)</f>
        <v>0</v>
      </c>
    </row>
    <row r="182" spans="1:65" s="2" customFormat="1" ht="16.5" customHeight="1">
      <c r="A182" s="35"/>
      <c r="B182" s="36"/>
      <c r="C182" s="193" t="s">
        <v>426</v>
      </c>
      <c r="D182" s="193" t="s">
        <v>152</v>
      </c>
      <c r="E182" s="194" t="s">
        <v>802</v>
      </c>
      <c r="F182" s="195" t="s">
        <v>803</v>
      </c>
      <c r="G182" s="196" t="s">
        <v>567</v>
      </c>
      <c r="H182" s="197">
        <v>11</v>
      </c>
      <c r="I182" s="198"/>
      <c r="J182" s="199">
        <f t="shared" ref="J182:J195" si="20">ROUND(I182*H182,2)</f>
        <v>0</v>
      </c>
      <c r="K182" s="200"/>
      <c r="L182" s="40"/>
      <c r="M182" s="201" t="s">
        <v>1</v>
      </c>
      <c r="N182" s="202" t="s">
        <v>44</v>
      </c>
      <c r="O182" s="72"/>
      <c r="P182" s="203">
        <f t="shared" ref="P182:P195" si="21">O182*H182</f>
        <v>0</v>
      </c>
      <c r="Q182" s="203">
        <v>0</v>
      </c>
      <c r="R182" s="203">
        <f t="shared" ref="R182:R195" si="22">Q182*H182</f>
        <v>0</v>
      </c>
      <c r="S182" s="203">
        <v>0</v>
      </c>
      <c r="T182" s="204">
        <f t="shared" ref="T182:T195" si="23">S182*H182</f>
        <v>0</v>
      </c>
      <c r="U182" s="35"/>
      <c r="V182" s="35"/>
      <c r="W182" s="35"/>
      <c r="X182" s="35"/>
      <c r="Y182" s="35"/>
      <c r="Z182" s="35"/>
      <c r="AA182" s="35"/>
      <c r="AB182" s="35"/>
      <c r="AC182" s="35"/>
      <c r="AD182" s="35"/>
      <c r="AE182" s="35"/>
      <c r="AR182" s="205" t="s">
        <v>242</v>
      </c>
      <c r="AT182" s="205" t="s">
        <v>152</v>
      </c>
      <c r="AU182" s="205" t="s">
        <v>88</v>
      </c>
      <c r="AY182" s="18" t="s">
        <v>149</v>
      </c>
      <c r="BE182" s="206">
        <f t="shared" ref="BE182:BE195" si="24">IF(N182="základní",J182,0)</f>
        <v>0</v>
      </c>
      <c r="BF182" s="206">
        <f t="shared" ref="BF182:BF195" si="25">IF(N182="snížená",J182,0)</f>
        <v>0</v>
      </c>
      <c r="BG182" s="206">
        <f t="shared" ref="BG182:BG195" si="26">IF(N182="zákl. přenesená",J182,0)</f>
        <v>0</v>
      </c>
      <c r="BH182" s="206">
        <f t="shared" ref="BH182:BH195" si="27">IF(N182="sníž. přenesená",J182,0)</f>
        <v>0</v>
      </c>
      <c r="BI182" s="206">
        <f t="shared" ref="BI182:BI195" si="28">IF(N182="nulová",J182,0)</f>
        <v>0</v>
      </c>
      <c r="BJ182" s="18" t="s">
        <v>86</v>
      </c>
      <c r="BK182" s="206">
        <f t="shared" ref="BK182:BK195" si="29">ROUND(I182*H182,2)</f>
        <v>0</v>
      </c>
      <c r="BL182" s="18" t="s">
        <v>242</v>
      </c>
      <c r="BM182" s="205" t="s">
        <v>804</v>
      </c>
    </row>
    <row r="183" spans="1:65" s="2" customFormat="1" ht="16.5" customHeight="1">
      <c r="A183" s="35"/>
      <c r="B183" s="36"/>
      <c r="C183" s="193" t="s">
        <v>432</v>
      </c>
      <c r="D183" s="193" t="s">
        <v>152</v>
      </c>
      <c r="E183" s="194" t="s">
        <v>802</v>
      </c>
      <c r="F183" s="195" t="s">
        <v>803</v>
      </c>
      <c r="G183" s="196" t="s">
        <v>567</v>
      </c>
      <c r="H183" s="197">
        <v>2</v>
      </c>
      <c r="I183" s="198"/>
      <c r="J183" s="199">
        <f t="shared" si="20"/>
        <v>0</v>
      </c>
      <c r="K183" s="200"/>
      <c r="L183" s="40"/>
      <c r="M183" s="201" t="s">
        <v>1</v>
      </c>
      <c r="N183" s="202" t="s">
        <v>44</v>
      </c>
      <c r="O183" s="72"/>
      <c r="P183" s="203">
        <f t="shared" si="21"/>
        <v>0</v>
      </c>
      <c r="Q183" s="203">
        <v>0</v>
      </c>
      <c r="R183" s="203">
        <f t="shared" si="22"/>
        <v>0</v>
      </c>
      <c r="S183" s="203">
        <v>0</v>
      </c>
      <c r="T183" s="204">
        <f t="shared" si="23"/>
        <v>0</v>
      </c>
      <c r="U183" s="35"/>
      <c r="V183" s="35"/>
      <c r="W183" s="35"/>
      <c r="X183" s="35"/>
      <c r="Y183" s="35"/>
      <c r="Z183" s="35"/>
      <c r="AA183" s="35"/>
      <c r="AB183" s="35"/>
      <c r="AC183" s="35"/>
      <c r="AD183" s="35"/>
      <c r="AE183" s="35"/>
      <c r="AR183" s="205" t="s">
        <v>242</v>
      </c>
      <c r="AT183" s="205" t="s">
        <v>152</v>
      </c>
      <c r="AU183" s="205" t="s">
        <v>88</v>
      </c>
      <c r="AY183" s="18" t="s">
        <v>149</v>
      </c>
      <c r="BE183" s="206">
        <f t="shared" si="24"/>
        <v>0</v>
      </c>
      <c r="BF183" s="206">
        <f t="shared" si="25"/>
        <v>0</v>
      </c>
      <c r="BG183" s="206">
        <f t="shared" si="26"/>
        <v>0</v>
      </c>
      <c r="BH183" s="206">
        <f t="shared" si="27"/>
        <v>0</v>
      </c>
      <c r="BI183" s="206">
        <f t="shared" si="28"/>
        <v>0</v>
      </c>
      <c r="BJ183" s="18" t="s">
        <v>86</v>
      </c>
      <c r="BK183" s="206">
        <f t="shared" si="29"/>
        <v>0</v>
      </c>
      <c r="BL183" s="18" t="s">
        <v>242</v>
      </c>
      <c r="BM183" s="205" t="s">
        <v>805</v>
      </c>
    </row>
    <row r="184" spans="1:65" s="2" customFormat="1" ht="16.5" customHeight="1">
      <c r="A184" s="35"/>
      <c r="B184" s="36"/>
      <c r="C184" s="193" t="s">
        <v>438</v>
      </c>
      <c r="D184" s="193" t="s">
        <v>152</v>
      </c>
      <c r="E184" s="194" t="s">
        <v>806</v>
      </c>
      <c r="F184" s="195" t="s">
        <v>807</v>
      </c>
      <c r="G184" s="196" t="s">
        <v>155</v>
      </c>
      <c r="H184" s="197">
        <v>30</v>
      </c>
      <c r="I184" s="198"/>
      <c r="J184" s="199">
        <f t="shared" si="20"/>
        <v>0</v>
      </c>
      <c r="K184" s="200"/>
      <c r="L184" s="40"/>
      <c r="M184" s="201" t="s">
        <v>1</v>
      </c>
      <c r="N184" s="202" t="s">
        <v>44</v>
      </c>
      <c r="O184" s="72"/>
      <c r="P184" s="203">
        <f t="shared" si="21"/>
        <v>0</v>
      </c>
      <c r="Q184" s="203">
        <v>0</v>
      </c>
      <c r="R184" s="203">
        <f t="shared" si="22"/>
        <v>0</v>
      </c>
      <c r="S184" s="203">
        <v>0</v>
      </c>
      <c r="T184" s="204">
        <f t="shared" si="23"/>
        <v>0</v>
      </c>
      <c r="U184" s="35"/>
      <c r="V184" s="35"/>
      <c r="W184" s="35"/>
      <c r="X184" s="35"/>
      <c r="Y184" s="35"/>
      <c r="Z184" s="35"/>
      <c r="AA184" s="35"/>
      <c r="AB184" s="35"/>
      <c r="AC184" s="35"/>
      <c r="AD184" s="35"/>
      <c r="AE184" s="35"/>
      <c r="AR184" s="205" t="s">
        <v>242</v>
      </c>
      <c r="AT184" s="205" t="s">
        <v>152</v>
      </c>
      <c r="AU184" s="205" t="s">
        <v>88</v>
      </c>
      <c r="AY184" s="18" t="s">
        <v>149</v>
      </c>
      <c r="BE184" s="206">
        <f t="shared" si="24"/>
        <v>0</v>
      </c>
      <c r="BF184" s="206">
        <f t="shared" si="25"/>
        <v>0</v>
      </c>
      <c r="BG184" s="206">
        <f t="shared" si="26"/>
        <v>0</v>
      </c>
      <c r="BH184" s="206">
        <f t="shared" si="27"/>
        <v>0</v>
      </c>
      <c r="BI184" s="206">
        <f t="shared" si="28"/>
        <v>0</v>
      </c>
      <c r="BJ184" s="18" t="s">
        <v>86</v>
      </c>
      <c r="BK184" s="206">
        <f t="shared" si="29"/>
        <v>0</v>
      </c>
      <c r="BL184" s="18" t="s">
        <v>242</v>
      </c>
      <c r="BM184" s="205" t="s">
        <v>808</v>
      </c>
    </row>
    <row r="185" spans="1:65" s="2" customFormat="1" ht="16.5" customHeight="1">
      <c r="A185" s="35"/>
      <c r="B185" s="36"/>
      <c r="C185" s="193" t="s">
        <v>443</v>
      </c>
      <c r="D185" s="193" t="s">
        <v>152</v>
      </c>
      <c r="E185" s="194" t="s">
        <v>809</v>
      </c>
      <c r="F185" s="195" t="s">
        <v>810</v>
      </c>
      <c r="G185" s="196" t="s">
        <v>155</v>
      </c>
      <c r="H185" s="197">
        <v>10</v>
      </c>
      <c r="I185" s="198"/>
      <c r="J185" s="199">
        <f t="shared" si="20"/>
        <v>0</v>
      </c>
      <c r="K185" s="200"/>
      <c r="L185" s="40"/>
      <c r="M185" s="201" t="s">
        <v>1</v>
      </c>
      <c r="N185" s="202" t="s">
        <v>44</v>
      </c>
      <c r="O185" s="72"/>
      <c r="P185" s="203">
        <f t="shared" si="21"/>
        <v>0</v>
      </c>
      <c r="Q185" s="203">
        <v>0</v>
      </c>
      <c r="R185" s="203">
        <f t="shared" si="22"/>
        <v>0</v>
      </c>
      <c r="S185" s="203">
        <v>0</v>
      </c>
      <c r="T185" s="204">
        <f t="shared" si="23"/>
        <v>0</v>
      </c>
      <c r="U185" s="35"/>
      <c r="V185" s="35"/>
      <c r="W185" s="35"/>
      <c r="X185" s="35"/>
      <c r="Y185" s="35"/>
      <c r="Z185" s="35"/>
      <c r="AA185" s="35"/>
      <c r="AB185" s="35"/>
      <c r="AC185" s="35"/>
      <c r="AD185" s="35"/>
      <c r="AE185" s="35"/>
      <c r="AR185" s="205" t="s">
        <v>242</v>
      </c>
      <c r="AT185" s="205" t="s">
        <v>152</v>
      </c>
      <c r="AU185" s="205" t="s">
        <v>88</v>
      </c>
      <c r="AY185" s="18" t="s">
        <v>149</v>
      </c>
      <c r="BE185" s="206">
        <f t="shared" si="24"/>
        <v>0</v>
      </c>
      <c r="BF185" s="206">
        <f t="shared" si="25"/>
        <v>0</v>
      </c>
      <c r="BG185" s="206">
        <f t="shared" si="26"/>
        <v>0</v>
      </c>
      <c r="BH185" s="206">
        <f t="shared" si="27"/>
        <v>0</v>
      </c>
      <c r="BI185" s="206">
        <f t="shared" si="28"/>
        <v>0</v>
      </c>
      <c r="BJ185" s="18" t="s">
        <v>86</v>
      </c>
      <c r="BK185" s="206">
        <f t="shared" si="29"/>
        <v>0</v>
      </c>
      <c r="BL185" s="18" t="s">
        <v>242</v>
      </c>
      <c r="BM185" s="205" t="s">
        <v>811</v>
      </c>
    </row>
    <row r="186" spans="1:65" s="2" customFormat="1" ht="16.5" customHeight="1">
      <c r="A186" s="35"/>
      <c r="B186" s="36"/>
      <c r="C186" s="193" t="s">
        <v>447</v>
      </c>
      <c r="D186" s="193" t="s">
        <v>152</v>
      </c>
      <c r="E186" s="194" t="s">
        <v>812</v>
      </c>
      <c r="F186" s="195" t="s">
        <v>813</v>
      </c>
      <c r="G186" s="196" t="s">
        <v>567</v>
      </c>
      <c r="H186" s="197">
        <v>1</v>
      </c>
      <c r="I186" s="198"/>
      <c r="J186" s="199">
        <f t="shared" si="20"/>
        <v>0</v>
      </c>
      <c r="K186" s="200"/>
      <c r="L186" s="40"/>
      <c r="M186" s="201" t="s">
        <v>1</v>
      </c>
      <c r="N186" s="202" t="s">
        <v>44</v>
      </c>
      <c r="O186" s="72"/>
      <c r="P186" s="203">
        <f t="shared" si="21"/>
        <v>0</v>
      </c>
      <c r="Q186" s="203">
        <v>0</v>
      </c>
      <c r="R186" s="203">
        <f t="shared" si="22"/>
        <v>0</v>
      </c>
      <c r="S186" s="203">
        <v>0</v>
      </c>
      <c r="T186" s="204">
        <f t="shared" si="23"/>
        <v>0</v>
      </c>
      <c r="U186" s="35"/>
      <c r="V186" s="35"/>
      <c r="W186" s="35"/>
      <c r="X186" s="35"/>
      <c r="Y186" s="35"/>
      <c r="Z186" s="35"/>
      <c r="AA186" s="35"/>
      <c r="AB186" s="35"/>
      <c r="AC186" s="35"/>
      <c r="AD186" s="35"/>
      <c r="AE186" s="35"/>
      <c r="AR186" s="205" t="s">
        <v>242</v>
      </c>
      <c r="AT186" s="205" t="s">
        <v>152</v>
      </c>
      <c r="AU186" s="205" t="s">
        <v>88</v>
      </c>
      <c r="AY186" s="18" t="s">
        <v>149</v>
      </c>
      <c r="BE186" s="206">
        <f t="shared" si="24"/>
        <v>0</v>
      </c>
      <c r="BF186" s="206">
        <f t="shared" si="25"/>
        <v>0</v>
      </c>
      <c r="BG186" s="206">
        <f t="shared" si="26"/>
        <v>0</v>
      </c>
      <c r="BH186" s="206">
        <f t="shared" si="27"/>
        <v>0</v>
      </c>
      <c r="BI186" s="206">
        <f t="shared" si="28"/>
        <v>0</v>
      </c>
      <c r="BJ186" s="18" t="s">
        <v>86</v>
      </c>
      <c r="BK186" s="206">
        <f t="shared" si="29"/>
        <v>0</v>
      </c>
      <c r="BL186" s="18" t="s">
        <v>242</v>
      </c>
      <c r="BM186" s="205" t="s">
        <v>814</v>
      </c>
    </row>
    <row r="187" spans="1:65" s="2" customFormat="1" ht="21.75" customHeight="1">
      <c r="A187" s="35"/>
      <c r="B187" s="36"/>
      <c r="C187" s="193" t="s">
        <v>451</v>
      </c>
      <c r="D187" s="193" t="s">
        <v>152</v>
      </c>
      <c r="E187" s="194" t="s">
        <v>815</v>
      </c>
      <c r="F187" s="195" t="s">
        <v>816</v>
      </c>
      <c r="G187" s="196" t="s">
        <v>567</v>
      </c>
      <c r="H187" s="197">
        <v>16</v>
      </c>
      <c r="I187" s="198"/>
      <c r="J187" s="199">
        <f t="shared" si="20"/>
        <v>0</v>
      </c>
      <c r="K187" s="200"/>
      <c r="L187" s="40"/>
      <c r="M187" s="201" t="s">
        <v>1</v>
      </c>
      <c r="N187" s="202" t="s">
        <v>44</v>
      </c>
      <c r="O187" s="72"/>
      <c r="P187" s="203">
        <f t="shared" si="21"/>
        <v>0</v>
      </c>
      <c r="Q187" s="203">
        <v>0</v>
      </c>
      <c r="R187" s="203">
        <f t="shared" si="22"/>
        <v>0</v>
      </c>
      <c r="S187" s="203">
        <v>0</v>
      </c>
      <c r="T187" s="204">
        <f t="shared" si="23"/>
        <v>0</v>
      </c>
      <c r="U187" s="35"/>
      <c r="V187" s="35"/>
      <c r="W187" s="35"/>
      <c r="X187" s="35"/>
      <c r="Y187" s="35"/>
      <c r="Z187" s="35"/>
      <c r="AA187" s="35"/>
      <c r="AB187" s="35"/>
      <c r="AC187" s="35"/>
      <c r="AD187" s="35"/>
      <c r="AE187" s="35"/>
      <c r="AR187" s="205" t="s">
        <v>242</v>
      </c>
      <c r="AT187" s="205" t="s">
        <v>152</v>
      </c>
      <c r="AU187" s="205" t="s">
        <v>88</v>
      </c>
      <c r="AY187" s="18" t="s">
        <v>149</v>
      </c>
      <c r="BE187" s="206">
        <f t="shared" si="24"/>
        <v>0</v>
      </c>
      <c r="BF187" s="206">
        <f t="shared" si="25"/>
        <v>0</v>
      </c>
      <c r="BG187" s="206">
        <f t="shared" si="26"/>
        <v>0</v>
      </c>
      <c r="BH187" s="206">
        <f t="shared" si="27"/>
        <v>0</v>
      </c>
      <c r="BI187" s="206">
        <f t="shared" si="28"/>
        <v>0</v>
      </c>
      <c r="BJ187" s="18" t="s">
        <v>86</v>
      </c>
      <c r="BK187" s="206">
        <f t="shared" si="29"/>
        <v>0</v>
      </c>
      <c r="BL187" s="18" t="s">
        <v>242</v>
      </c>
      <c r="BM187" s="205" t="s">
        <v>817</v>
      </c>
    </row>
    <row r="188" spans="1:65" s="2" customFormat="1" ht="16.5" customHeight="1">
      <c r="A188" s="35"/>
      <c r="B188" s="36"/>
      <c r="C188" s="193" t="s">
        <v>455</v>
      </c>
      <c r="D188" s="193" t="s">
        <v>152</v>
      </c>
      <c r="E188" s="194" t="s">
        <v>818</v>
      </c>
      <c r="F188" s="195" t="s">
        <v>819</v>
      </c>
      <c r="G188" s="196" t="s">
        <v>1</v>
      </c>
      <c r="H188" s="197">
        <v>1</v>
      </c>
      <c r="I188" s="198"/>
      <c r="J188" s="199">
        <f t="shared" si="20"/>
        <v>0</v>
      </c>
      <c r="K188" s="200"/>
      <c r="L188" s="40"/>
      <c r="M188" s="201" t="s">
        <v>1</v>
      </c>
      <c r="N188" s="202" t="s">
        <v>44</v>
      </c>
      <c r="O188" s="72"/>
      <c r="P188" s="203">
        <f t="shared" si="21"/>
        <v>0</v>
      </c>
      <c r="Q188" s="203">
        <v>0</v>
      </c>
      <c r="R188" s="203">
        <f t="shared" si="22"/>
        <v>0</v>
      </c>
      <c r="S188" s="203">
        <v>0</v>
      </c>
      <c r="T188" s="204">
        <f t="shared" si="23"/>
        <v>0</v>
      </c>
      <c r="U188" s="35"/>
      <c r="V188" s="35"/>
      <c r="W188" s="35"/>
      <c r="X188" s="35"/>
      <c r="Y188" s="35"/>
      <c r="Z188" s="35"/>
      <c r="AA188" s="35"/>
      <c r="AB188" s="35"/>
      <c r="AC188" s="35"/>
      <c r="AD188" s="35"/>
      <c r="AE188" s="35"/>
      <c r="AR188" s="205" t="s">
        <v>242</v>
      </c>
      <c r="AT188" s="205" t="s">
        <v>152</v>
      </c>
      <c r="AU188" s="205" t="s">
        <v>88</v>
      </c>
      <c r="AY188" s="18" t="s">
        <v>149</v>
      </c>
      <c r="BE188" s="206">
        <f t="shared" si="24"/>
        <v>0</v>
      </c>
      <c r="BF188" s="206">
        <f t="shared" si="25"/>
        <v>0</v>
      </c>
      <c r="BG188" s="206">
        <f t="shared" si="26"/>
        <v>0</v>
      </c>
      <c r="BH188" s="206">
        <f t="shared" si="27"/>
        <v>0</v>
      </c>
      <c r="BI188" s="206">
        <f t="shared" si="28"/>
        <v>0</v>
      </c>
      <c r="BJ188" s="18" t="s">
        <v>86</v>
      </c>
      <c r="BK188" s="206">
        <f t="shared" si="29"/>
        <v>0</v>
      </c>
      <c r="BL188" s="18" t="s">
        <v>242</v>
      </c>
      <c r="BM188" s="205" t="s">
        <v>820</v>
      </c>
    </row>
    <row r="189" spans="1:65" s="2" customFormat="1" ht="16.5" customHeight="1">
      <c r="A189" s="35"/>
      <c r="B189" s="36"/>
      <c r="C189" s="193" t="s">
        <v>459</v>
      </c>
      <c r="D189" s="193" t="s">
        <v>152</v>
      </c>
      <c r="E189" s="194" t="s">
        <v>821</v>
      </c>
      <c r="F189" s="195" t="s">
        <v>822</v>
      </c>
      <c r="G189" s="196" t="s">
        <v>1</v>
      </c>
      <c r="H189" s="197">
        <v>1</v>
      </c>
      <c r="I189" s="198"/>
      <c r="J189" s="199">
        <f t="shared" si="20"/>
        <v>0</v>
      </c>
      <c r="K189" s="200"/>
      <c r="L189" s="40"/>
      <c r="M189" s="201" t="s">
        <v>1</v>
      </c>
      <c r="N189" s="202" t="s">
        <v>44</v>
      </c>
      <c r="O189" s="72"/>
      <c r="P189" s="203">
        <f t="shared" si="21"/>
        <v>0</v>
      </c>
      <c r="Q189" s="203">
        <v>0</v>
      </c>
      <c r="R189" s="203">
        <f t="shared" si="22"/>
        <v>0</v>
      </c>
      <c r="S189" s="203">
        <v>0</v>
      </c>
      <c r="T189" s="204">
        <f t="shared" si="23"/>
        <v>0</v>
      </c>
      <c r="U189" s="35"/>
      <c r="V189" s="35"/>
      <c r="W189" s="35"/>
      <c r="X189" s="35"/>
      <c r="Y189" s="35"/>
      <c r="Z189" s="35"/>
      <c r="AA189" s="35"/>
      <c r="AB189" s="35"/>
      <c r="AC189" s="35"/>
      <c r="AD189" s="35"/>
      <c r="AE189" s="35"/>
      <c r="AR189" s="205" t="s">
        <v>242</v>
      </c>
      <c r="AT189" s="205" t="s">
        <v>152</v>
      </c>
      <c r="AU189" s="205" t="s">
        <v>88</v>
      </c>
      <c r="AY189" s="18" t="s">
        <v>149</v>
      </c>
      <c r="BE189" s="206">
        <f t="shared" si="24"/>
        <v>0</v>
      </c>
      <c r="BF189" s="206">
        <f t="shared" si="25"/>
        <v>0</v>
      </c>
      <c r="BG189" s="206">
        <f t="shared" si="26"/>
        <v>0</v>
      </c>
      <c r="BH189" s="206">
        <f t="shared" si="27"/>
        <v>0</v>
      </c>
      <c r="BI189" s="206">
        <f t="shared" si="28"/>
        <v>0</v>
      </c>
      <c r="BJ189" s="18" t="s">
        <v>86</v>
      </c>
      <c r="BK189" s="206">
        <f t="shared" si="29"/>
        <v>0</v>
      </c>
      <c r="BL189" s="18" t="s">
        <v>242</v>
      </c>
      <c r="BM189" s="205" t="s">
        <v>823</v>
      </c>
    </row>
    <row r="190" spans="1:65" s="2" customFormat="1" ht="16.5" customHeight="1">
      <c r="A190" s="35"/>
      <c r="B190" s="36"/>
      <c r="C190" s="193" t="s">
        <v>463</v>
      </c>
      <c r="D190" s="193" t="s">
        <v>152</v>
      </c>
      <c r="E190" s="194" t="s">
        <v>824</v>
      </c>
      <c r="F190" s="195" t="s">
        <v>825</v>
      </c>
      <c r="G190" s="196" t="s">
        <v>1</v>
      </c>
      <c r="H190" s="197">
        <v>1</v>
      </c>
      <c r="I190" s="198"/>
      <c r="J190" s="199">
        <f t="shared" si="20"/>
        <v>0</v>
      </c>
      <c r="K190" s="200"/>
      <c r="L190" s="40"/>
      <c r="M190" s="201" t="s">
        <v>1</v>
      </c>
      <c r="N190" s="202" t="s">
        <v>44</v>
      </c>
      <c r="O190" s="72"/>
      <c r="P190" s="203">
        <f t="shared" si="21"/>
        <v>0</v>
      </c>
      <c r="Q190" s="203">
        <v>0</v>
      </c>
      <c r="R190" s="203">
        <f t="shared" si="22"/>
        <v>0</v>
      </c>
      <c r="S190" s="203">
        <v>0</v>
      </c>
      <c r="T190" s="204">
        <f t="shared" si="23"/>
        <v>0</v>
      </c>
      <c r="U190" s="35"/>
      <c r="V190" s="35"/>
      <c r="W190" s="35"/>
      <c r="X190" s="35"/>
      <c r="Y190" s="35"/>
      <c r="Z190" s="35"/>
      <c r="AA190" s="35"/>
      <c r="AB190" s="35"/>
      <c r="AC190" s="35"/>
      <c r="AD190" s="35"/>
      <c r="AE190" s="35"/>
      <c r="AR190" s="205" t="s">
        <v>242</v>
      </c>
      <c r="AT190" s="205" t="s">
        <v>152</v>
      </c>
      <c r="AU190" s="205" t="s">
        <v>88</v>
      </c>
      <c r="AY190" s="18" t="s">
        <v>149</v>
      </c>
      <c r="BE190" s="206">
        <f t="shared" si="24"/>
        <v>0</v>
      </c>
      <c r="BF190" s="206">
        <f t="shared" si="25"/>
        <v>0</v>
      </c>
      <c r="BG190" s="206">
        <f t="shared" si="26"/>
        <v>0</v>
      </c>
      <c r="BH190" s="206">
        <f t="shared" si="27"/>
        <v>0</v>
      </c>
      <c r="BI190" s="206">
        <f t="shared" si="28"/>
        <v>0</v>
      </c>
      <c r="BJ190" s="18" t="s">
        <v>86</v>
      </c>
      <c r="BK190" s="206">
        <f t="shared" si="29"/>
        <v>0</v>
      </c>
      <c r="BL190" s="18" t="s">
        <v>242</v>
      </c>
      <c r="BM190" s="205" t="s">
        <v>826</v>
      </c>
    </row>
    <row r="191" spans="1:65" s="2" customFormat="1" ht="16.5" customHeight="1">
      <c r="A191" s="35"/>
      <c r="B191" s="36"/>
      <c r="C191" s="193" t="s">
        <v>471</v>
      </c>
      <c r="D191" s="193" t="s">
        <v>152</v>
      </c>
      <c r="E191" s="194" t="s">
        <v>827</v>
      </c>
      <c r="F191" s="195" t="s">
        <v>828</v>
      </c>
      <c r="G191" s="196" t="s">
        <v>1</v>
      </c>
      <c r="H191" s="197">
        <v>1</v>
      </c>
      <c r="I191" s="198"/>
      <c r="J191" s="199">
        <f t="shared" si="20"/>
        <v>0</v>
      </c>
      <c r="K191" s="200"/>
      <c r="L191" s="40"/>
      <c r="M191" s="201" t="s">
        <v>1</v>
      </c>
      <c r="N191" s="202" t="s">
        <v>44</v>
      </c>
      <c r="O191" s="72"/>
      <c r="P191" s="203">
        <f t="shared" si="21"/>
        <v>0</v>
      </c>
      <c r="Q191" s="203">
        <v>0</v>
      </c>
      <c r="R191" s="203">
        <f t="shared" si="22"/>
        <v>0</v>
      </c>
      <c r="S191" s="203">
        <v>0</v>
      </c>
      <c r="T191" s="204">
        <f t="shared" si="23"/>
        <v>0</v>
      </c>
      <c r="U191" s="35"/>
      <c r="V191" s="35"/>
      <c r="W191" s="35"/>
      <c r="X191" s="35"/>
      <c r="Y191" s="35"/>
      <c r="Z191" s="35"/>
      <c r="AA191" s="35"/>
      <c r="AB191" s="35"/>
      <c r="AC191" s="35"/>
      <c r="AD191" s="35"/>
      <c r="AE191" s="35"/>
      <c r="AR191" s="205" t="s">
        <v>242</v>
      </c>
      <c r="AT191" s="205" t="s">
        <v>152</v>
      </c>
      <c r="AU191" s="205" t="s">
        <v>88</v>
      </c>
      <c r="AY191" s="18" t="s">
        <v>149</v>
      </c>
      <c r="BE191" s="206">
        <f t="shared" si="24"/>
        <v>0</v>
      </c>
      <c r="BF191" s="206">
        <f t="shared" si="25"/>
        <v>0</v>
      </c>
      <c r="BG191" s="206">
        <f t="shared" si="26"/>
        <v>0</v>
      </c>
      <c r="BH191" s="206">
        <f t="shared" si="27"/>
        <v>0</v>
      </c>
      <c r="BI191" s="206">
        <f t="shared" si="28"/>
        <v>0</v>
      </c>
      <c r="BJ191" s="18" t="s">
        <v>86</v>
      </c>
      <c r="BK191" s="206">
        <f t="shared" si="29"/>
        <v>0</v>
      </c>
      <c r="BL191" s="18" t="s">
        <v>242</v>
      </c>
      <c r="BM191" s="205" t="s">
        <v>829</v>
      </c>
    </row>
    <row r="192" spans="1:65" s="2" customFormat="1" ht="16.5" customHeight="1">
      <c r="A192" s="35"/>
      <c r="B192" s="36"/>
      <c r="C192" s="193" t="s">
        <v>477</v>
      </c>
      <c r="D192" s="193" t="s">
        <v>152</v>
      </c>
      <c r="E192" s="194" t="s">
        <v>830</v>
      </c>
      <c r="F192" s="195" t="s">
        <v>831</v>
      </c>
      <c r="G192" s="196" t="s">
        <v>1</v>
      </c>
      <c r="H192" s="197">
        <v>1</v>
      </c>
      <c r="I192" s="198"/>
      <c r="J192" s="199">
        <f t="shared" si="20"/>
        <v>0</v>
      </c>
      <c r="K192" s="200"/>
      <c r="L192" s="40"/>
      <c r="M192" s="201" t="s">
        <v>1</v>
      </c>
      <c r="N192" s="202" t="s">
        <v>44</v>
      </c>
      <c r="O192" s="72"/>
      <c r="P192" s="203">
        <f t="shared" si="21"/>
        <v>0</v>
      </c>
      <c r="Q192" s="203">
        <v>0</v>
      </c>
      <c r="R192" s="203">
        <f t="shared" si="22"/>
        <v>0</v>
      </c>
      <c r="S192" s="203">
        <v>0</v>
      </c>
      <c r="T192" s="204">
        <f t="shared" si="23"/>
        <v>0</v>
      </c>
      <c r="U192" s="35"/>
      <c r="V192" s="35"/>
      <c r="W192" s="35"/>
      <c r="X192" s="35"/>
      <c r="Y192" s="35"/>
      <c r="Z192" s="35"/>
      <c r="AA192" s="35"/>
      <c r="AB192" s="35"/>
      <c r="AC192" s="35"/>
      <c r="AD192" s="35"/>
      <c r="AE192" s="35"/>
      <c r="AR192" s="205" t="s">
        <v>242</v>
      </c>
      <c r="AT192" s="205" t="s">
        <v>152</v>
      </c>
      <c r="AU192" s="205" t="s">
        <v>88</v>
      </c>
      <c r="AY192" s="18" t="s">
        <v>149</v>
      </c>
      <c r="BE192" s="206">
        <f t="shared" si="24"/>
        <v>0</v>
      </c>
      <c r="BF192" s="206">
        <f t="shared" si="25"/>
        <v>0</v>
      </c>
      <c r="BG192" s="206">
        <f t="shared" si="26"/>
        <v>0</v>
      </c>
      <c r="BH192" s="206">
        <f t="shared" si="27"/>
        <v>0</v>
      </c>
      <c r="BI192" s="206">
        <f t="shared" si="28"/>
        <v>0</v>
      </c>
      <c r="BJ192" s="18" t="s">
        <v>86</v>
      </c>
      <c r="BK192" s="206">
        <f t="shared" si="29"/>
        <v>0</v>
      </c>
      <c r="BL192" s="18" t="s">
        <v>242</v>
      </c>
      <c r="BM192" s="205" t="s">
        <v>832</v>
      </c>
    </row>
    <row r="193" spans="1:65" s="2" customFormat="1" ht="16.5" customHeight="1">
      <c r="A193" s="35"/>
      <c r="B193" s="36"/>
      <c r="C193" s="193" t="s">
        <v>483</v>
      </c>
      <c r="D193" s="193" t="s">
        <v>152</v>
      </c>
      <c r="E193" s="194" t="s">
        <v>833</v>
      </c>
      <c r="F193" s="195" t="s">
        <v>834</v>
      </c>
      <c r="G193" s="196" t="s">
        <v>1</v>
      </c>
      <c r="H193" s="197">
        <v>1</v>
      </c>
      <c r="I193" s="198"/>
      <c r="J193" s="199">
        <f t="shared" si="20"/>
        <v>0</v>
      </c>
      <c r="K193" s="200"/>
      <c r="L193" s="40"/>
      <c r="M193" s="201" t="s">
        <v>1</v>
      </c>
      <c r="N193" s="202" t="s">
        <v>44</v>
      </c>
      <c r="O193" s="72"/>
      <c r="P193" s="203">
        <f t="shared" si="21"/>
        <v>0</v>
      </c>
      <c r="Q193" s="203">
        <v>0</v>
      </c>
      <c r="R193" s="203">
        <f t="shared" si="22"/>
        <v>0</v>
      </c>
      <c r="S193" s="203">
        <v>0</v>
      </c>
      <c r="T193" s="204">
        <f t="shared" si="23"/>
        <v>0</v>
      </c>
      <c r="U193" s="35"/>
      <c r="V193" s="35"/>
      <c r="W193" s="35"/>
      <c r="X193" s="35"/>
      <c r="Y193" s="35"/>
      <c r="Z193" s="35"/>
      <c r="AA193" s="35"/>
      <c r="AB193" s="35"/>
      <c r="AC193" s="35"/>
      <c r="AD193" s="35"/>
      <c r="AE193" s="35"/>
      <c r="AR193" s="205" t="s">
        <v>242</v>
      </c>
      <c r="AT193" s="205" t="s">
        <v>152</v>
      </c>
      <c r="AU193" s="205" t="s">
        <v>88</v>
      </c>
      <c r="AY193" s="18" t="s">
        <v>149</v>
      </c>
      <c r="BE193" s="206">
        <f t="shared" si="24"/>
        <v>0</v>
      </c>
      <c r="BF193" s="206">
        <f t="shared" si="25"/>
        <v>0</v>
      </c>
      <c r="BG193" s="206">
        <f t="shared" si="26"/>
        <v>0</v>
      </c>
      <c r="BH193" s="206">
        <f t="shared" si="27"/>
        <v>0</v>
      </c>
      <c r="BI193" s="206">
        <f t="shared" si="28"/>
        <v>0</v>
      </c>
      <c r="BJ193" s="18" t="s">
        <v>86</v>
      </c>
      <c r="BK193" s="206">
        <f t="shared" si="29"/>
        <v>0</v>
      </c>
      <c r="BL193" s="18" t="s">
        <v>242</v>
      </c>
      <c r="BM193" s="205" t="s">
        <v>835</v>
      </c>
    </row>
    <row r="194" spans="1:65" s="2" customFormat="1" ht="16.5" customHeight="1">
      <c r="A194" s="35"/>
      <c r="B194" s="36"/>
      <c r="C194" s="193" t="s">
        <v>487</v>
      </c>
      <c r="D194" s="193" t="s">
        <v>152</v>
      </c>
      <c r="E194" s="194" t="s">
        <v>836</v>
      </c>
      <c r="F194" s="195" t="s">
        <v>837</v>
      </c>
      <c r="G194" s="196" t="s">
        <v>1</v>
      </c>
      <c r="H194" s="197">
        <v>1</v>
      </c>
      <c r="I194" s="198"/>
      <c r="J194" s="199">
        <f t="shared" si="20"/>
        <v>0</v>
      </c>
      <c r="K194" s="200"/>
      <c r="L194" s="40"/>
      <c r="M194" s="201" t="s">
        <v>1</v>
      </c>
      <c r="N194" s="202" t="s">
        <v>44</v>
      </c>
      <c r="O194" s="72"/>
      <c r="P194" s="203">
        <f t="shared" si="21"/>
        <v>0</v>
      </c>
      <c r="Q194" s="203">
        <v>0</v>
      </c>
      <c r="R194" s="203">
        <f t="shared" si="22"/>
        <v>0</v>
      </c>
      <c r="S194" s="203">
        <v>0</v>
      </c>
      <c r="T194" s="204">
        <f t="shared" si="23"/>
        <v>0</v>
      </c>
      <c r="U194" s="35"/>
      <c r="V194" s="35"/>
      <c r="W194" s="35"/>
      <c r="X194" s="35"/>
      <c r="Y194" s="35"/>
      <c r="Z194" s="35"/>
      <c r="AA194" s="35"/>
      <c r="AB194" s="35"/>
      <c r="AC194" s="35"/>
      <c r="AD194" s="35"/>
      <c r="AE194" s="35"/>
      <c r="AR194" s="205" t="s">
        <v>242</v>
      </c>
      <c r="AT194" s="205" t="s">
        <v>152</v>
      </c>
      <c r="AU194" s="205" t="s">
        <v>88</v>
      </c>
      <c r="AY194" s="18" t="s">
        <v>149</v>
      </c>
      <c r="BE194" s="206">
        <f t="shared" si="24"/>
        <v>0</v>
      </c>
      <c r="BF194" s="206">
        <f t="shared" si="25"/>
        <v>0</v>
      </c>
      <c r="BG194" s="206">
        <f t="shared" si="26"/>
        <v>0</v>
      </c>
      <c r="BH194" s="206">
        <f t="shared" si="27"/>
        <v>0</v>
      </c>
      <c r="BI194" s="206">
        <f t="shared" si="28"/>
        <v>0</v>
      </c>
      <c r="BJ194" s="18" t="s">
        <v>86</v>
      </c>
      <c r="BK194" s="206">
        <f t="shared" si="29"/>
        <v>0</v>
      </c>
      <c r="BL194" s="18" t="s">
        <v>242</v>
      </c>
      <c r="BM194" s="205" t="s">
        <v>838</v>
      </c>
    </row>
    <row r="195" spans="1:65" s="2" customFormat="1" ht="24.2" customHeight="1">
      <c r="A195" s="35"/>
      <c r="B195" s="36"/>
      <c r="C195" s="193" t="s">
        <v>839</v>
      </c>
      <c r="D195" s="193" t="s">
        <v>152</v>
      </c>
      <c r="E195" s="194" t="s">
        <v>840</v>
      </c>
      <c r="F195" s="195" t="s">
        <v>841</v>
      </c>
      <c r="G195" s="196" t="s">
        <v>842</v>
      </c>
      <c r="H195" s="197">
        <v>3</v>
      </c>
      <c r="I195" s="198"/>
      <c r="J195" s="199">
        <f t="shared" si="20"/>
        <v>0</v>
      </c>
      <c r="K195" s="200"/>
      <c r="L195" s="40"/>
      <c r="M195" s="201" t="s">
        <v>1</v>
      </c>
      <c r="N195" s="202" t="s">
        <v>44</v>
      </c>
      <c r="O195" s="72"/>
      <c r="P195" s="203">
        <f t="shared" si="21"/>
        <v>0</v>
      </c>
      <c r="Q195" s="203">
        <v>0</v>
      </c>
      <c r="R195" s="203">
        <f t="shared" si="22"/>
        <v>0</v>
      </c>
      <c r="S195" s="203">
        <v>0</v>
      </c>
      <c r="T195" s="204">
        <f t="shared" si="23"/>
        <v>0</v>
      </c>
      <c r="U195" s="35"/>
      <c r="V195" s="35"/>
      <c r="W195" s="35"/>
      <c r="X195" s="35"/>
      <c r="Y195" s="35"/>
      <c r="Z195" s="35"/>
      <c r="AA195" s="35"/>
      <c r="AB195" s="35"/>
      <c r="AC195" s="35"/>
      <c r="AD195" s="35"/>
      <c r="AE195" s="35"/>
      <c r="AR195" s="205" t="s">
        <v>242</v>
      </c>
      <c r="AT195" s="205" t="s">
        <v>152</v>
      </c>
      <c r="AU195" s="205" t="s">
        <v>88</v>
      </c>
      <c r="AY195" s="18" t="s">
        <v>149</v>
      </c>
      <c r="BE195" s="206">
        <f t="shared" si="24"/>
        <v>0</v>
      </c>
      <c r="BF195" s="206">
        <f t="shared" si="25"/>
        <v>0</v>
      </c>
      <c r="BG195" s="206">
        <f t="shared" si="26"/>
        <v>0</v>
      </c>
      <c r="BH195" s="206">
        <f t="shared" si="27"/>
        <v>0</v>
      </c>
      <c r="BI195" s="206">
        <f t="shared" si="28"/>
        <v>0</v>
      </c>
      <c r="BJ195" s="18" t="s">
        <v>86</v>
      </c>
      <c r="BK195" s="206">
        <f t="shared" si="29"/>
        <v>0</v>
      </c>
      <c r="BL195" s="18" t="s">
        <v>242</v>
      </c>
      <c r="BM195" s="205" t="s">
        <v>843</v>
      </c>
    </row>
    <row r="196" spans="1:65" s="12" customFormat="1" ht="22.9" customHeight="1">
      <c r="B196" s="177"/>
      <c r="C196" s="178"/>
      <c r="D196" s="179" t="s">
        <v>78</v>
      </c>
      <c r="E196" s="191" t="s">
        <v>844</v>
      </c>
      <c r="F196" s="191" t="s">
        <v>845</v>
      </c>
      <c r="G196" s="178"/>
      <c r="H196" s="178"/>
      <c r="I196" s="181"/>
      <c r="J196" s="192">
        <f>BK196</f>
        <v>0</v>
      </c>
      <c r="K196" s="178"/>
      <c r="L196" s="183"/>
      <c r="M196" s="184"/>
      <c r="N196" s="185"/>
      <c r="O196" s="185"/>
      <c r="P196" s="186">
        <f>SUM(P197:P208)</f>
        <v>0</v>
      </c>
      <c r="Q196" s="185"/>
      <c r="R196" s="186">
        <f>SUM(R197:R208)</f>
        <v>0</v>
      </c>
      <c r="S196" s="185"/>
      <c r="T196" s="187">
        <f>SUM(T197:T208)</f>
        <v>0</v>
      </c>
      <c r="AR196" s="188" t="s">
        <v>88</v>
      </c>
      <c r="AT196" s="189" t="s">
        <v>78</v>
      </c>
      <c r="AU196" s="189" t="s">
        <v>86</v>
      </c>
      <c r="AY196" s="188" t="s">
        <v>149</v>
      </c>
      <c r="BK196" s="190">
        <f>SUM(BK197:BK208)</f>
        <v>0</v>
      </c>
    </row>
    <row r="197" spans="1:65" s="2" customFormat="1" ht="16.5" customHeight="1">
      <c r="A197" s="35"/>
      <c r="B197" s="36"/>
      <c r="C197" s="255" t="s">
        <v>519</v>
      </c>
      <c r="D197" s="255" t="s">
        <v>261</v>
      </c>
      <c r="E197" s="256" t="s">
        <v>846</v>
      </c>
      <c r="F197" s="257" t="s">
        <v>847</v>
      </c>
      <c r="G197" s="258" t="s">
        <v>567</v>
      </c>
      <c r="H197" s="259">
        <v>8</v>
      </c>
      <c r="I197" s="260"/>
      <c r="J197" s="261">
        <f t="shared" ref="J197:J208" si="30">ROUND(I197*H197,2)</f>
        <v>0</v>
      </c>
      <c r="K197" s="262"/>
      <c r="L197" s="263"/>
      <c r="M197" s="264" t="s">
        <v>1</v>
      </c>
      <c r="N197" s="265" t="s">
        <v>44</v>
      </c>
      <c r="O197" s="72"/>
      <c r="P197" s="203">
        <f t="shared" ref="P197:P208" si="31">O197*H197</f>
        <v>0</v>
      </c>
      <c r="Q197" s="203">
        <v>0</v>
      </c>
      <c r="R197" s="203">
        <f t="shared" ref="R197:R208" si="32">Q197*H197</f>
        <v>0</v>
      </c>
      <c r="S197" s="203">
        <v>0</v>
      </c>
      <c r="T197" s="204">
        <f t="shared" ref="T197:T208" si="33">S197*H197</f>
        <v>0</v>
      </c>
      <c r="U197" s="35"/>
      <c r="V197" s="35"/>
      <c r="W197" s="35"/>
      <c r="X197" s="35"/>
      <c r="Y197" s="35"/>
      <c r="Z197" s="35"/>
      <c r="AA197" s="35"/>
      <c r="AB197" s="35"/>
      <c r="AC197" s="35"/>
      <c r="AD197" s="35"/>
      <c r="AE197" s="35"/>
      <c r="AR197" s="205" t="s">
        <v>264</v>
      </c>
      <c r="AT197" s="205" t="s">
        <v>261</v>
      </c>
      <c r="AU197" s="205" t="s">
        <v>88</v>
      </c>
      <c r="AY197" s="18" t="s">
        <v>149</v>
      </c>
      <c r="BE197" s="206">
        <f t="shared" ref="BE197:BE208" si="34">IF(N197="základní",J197,0)</f>
        <v>0</v>
      </c>
      <c r="BF197" s="206">
        <f t="shared" ref="BF197:BF208" si="35">IF(N197="snížená",J197,0)</f>
        <v>0</v>
      </c>
      <c r="BG197" s="206">
        <f t="shared" ref="BG197:BG208" si="36">IF(N197="zákl. přenesená",J197,0)</f>
        <v>0</v>
      </c>
      <c r="BH197" s="206">
        <f t="shared" ref="BH197:BH208" si="37">IF(N197="sníž. přenesená",J197,0)</f>
        <v>0</v>
      </c>
      <c r="BI197" s="206">
        <f t="shared" ref="BI197:BI208" si="38">IF(N197="nulová",J197,0)</f>
        <v>0</v>
      </c>
      <c r="BJ197" s="18" t="s">
        <v>86</v>
      </c>
      <c r="BK197" s="206">
        <f t="shared" ref="BK197:BK208" si="39">ROUND(I197*H197,2)</f>
        <v>0</v>
      </c>
      <c r="BL197" s="18" t="s">
        <v>242</v>
      </c>
      <c r="BM197" s="205" t="s">
        <v>848</v>
      </c>
    </row>
    <row r="198" spans="1:65" s="2" customFormat="1" ht="16.5" customHeight="1">
      <c r="A198" s="35"/>
      <c r="B198" s="36"/>
      <c r="C198" s="255" t="s">
        <v>524</v>
      </c>
      <c r="D198" s="255" t="s">
        <v>261</v>
      </c>
      <c r="E198" s="256" t="s">
        <v>849</v>
      </c>
      <c r="F198" s="257" t="s">
        <v>677</v>
      </c>
      <c r="G198" s="258" t="s">
        <v>567</v>
      </c>
      <c r="H198" s="259">
        <v>3</v>
      </c>
      <c r="I198" s="260"/>
      <c r="J198" s="261">
        <f t="shared" si="30"/>
        <v>0</v>
      </c>
      <c r="K198" s="262"/>
      <c r="L198" s="263"/>
      <c r="M198" s="264" t="s">
        <v>1</v>
      </c>
      <c r="N198" s="265" t="s">
        <v>44</v>
      </c>
      <c r="O198" s="72"/>
      <c r="P198" s="203">
        <f t="shared" si="31"/>
        <v>0</v>
      </c>
      <c r="Q198" s="203">
        <v>0</v>
      </c>
      <c r="R198" s="203">
        <f t="shared" si="32"/>
        <v>0</v>
      </c>
      <c r="S198" s="203">
        <v>0</v>
      </c>
      <c r="T198" s="204">
        <f t="shared" si="33"/>
        <v>0</v>
      </c>
      <c r="U198" s="35"/>
      <c r="V198" s="35"/>
      <c r="W198" s="35"/>
      <c r="X198" s="35"/>
      <c r="Y198" s="35"/>
      <c r="Z198" s="35"/>
      <c r="AA198" s="35"/>
      <c r="AB198" s="35"/>
      <c r="AC198" s="35"/>
      <c r="AD198" s="35"/>
      <c r="AE198" s="35"/>
      <c r="AR198" s="205" t="s">
        <v>264</v>
      </c>
      <c r="AT198" s="205" t="s">
        <v>261</v>
      </c>
      <c r="AU198" s="205" t="s">
        <v>88</v>
      </c>
      <c r="AY198" s="18" t="s">
        <v>149</v>
      </c>
      <c r="BE198" s="206">
        <f t="shared" si="34"/>
        <v>0</v>
      </c>
      <c r="BF198" s="206">
        <f t="shared" si="35"/>
        <v>0</v>
      </c>
      <c r="BG198" s="206">
        <f t="shared" si="36"/>
        <v>0</v>
      </c>
      <c r="BH198" s="206">
        <f t="shared" si="37"/>
        <v>0</v>
      </c>
      <c r="BI198" s="206">
        <f t="shared" si="38"/>
        <v>0</v>
      </c>
      <c r="BJ198" s="18" t="s">
        <v>86</v>
      </c>
      <c r="BK198" s="206">
        <f t="shared" si="39"/>
        <v>0</v>
      </c>
      <c r="BL198" s="18" t="s">
        <v>242</v>
      </c>
      <c r="BM198" s="205" t="s">
        <v>850</v>
      </c>
    </row>
    <row r="199" spans="1:65" s="2" customFormat="1" ht="16.5" customHeight="1">
      <c r="A199" s="35"/>
      <c r="B199" s="36"/>
      <c r="C199" s="255" t="s">
        <v>528</v>
      </c>
      <c r="D199" s="255" t="s">
        <v>261</v>
      </c>
      <c r="E199" s="256" t="s">
        <v>851</v>
      </c>
      <c r="F199" s="257" t="s">
        <v>680</v>
      </c>
      <c r="G199" s="258" t="s">
        <v>567</v>
      </c>
      <c r="H199" s="259">
        <v>1</v>
      </c>
      <c r="I199" s="260"/>
      <c r="J199" s="261">
        <f t="shared" si="30"/>
        <v>0</v>
      </c>
      <c r="K199" s="262"/>
      <c r="L199" s="263"/>
      <c r="M199" s="264" t="s">
        <v>1</v>
      </c>
      <c r="N199" s="265" t="s">
        <v>44</v>
      </c>
      <c r="O199" s="72"/>
      <c r="P199" s="203">
        <f t="shared" si="31"/>
        <v>0</v>
      </c>
      <c r="Q199" s="203">
        <v>0</v>
      </c>
      <c r="R199" s="203">
        <f t="shared" si="32"/>
        <v>0</v>
      </c>
      <c r="S199" s="203">
        <v>0</v>
      </c>
      <c r="T199" s="204">
        <f t="shared" si="33"/>
        <v>0</v>
      </c>
      <c r="U199" s="35"/>
      <c r="V199" s="35"/>
      <c r="W199" s="35"/>
      <c r="X199" s="35"/>
      <c r="Y199" s="35"/>
      <c r="Z199" s="35"/>
      <c r="AA199" s="35"/>
      <c r="AB199" s="35"/>
      <c r="AC199" s="35"/>
      <c r="AD199" s="35"/>
      <c r="AE199" s="35"/>
      <c r="AR199" s="205" t="s">
        <v>264</v>
      </c>
      <c r="AT199" s="205" t="s">
        <v>261</v>
      </c>
      <c r="AU199" s="205" t="s">
        <v>88</v>
      </c>
      <c r="AY199" s="18" t="s">
        <v>149</v>
      </c>
      <c r="BE199" s="206">
        <f t="shared" si="34"/>
        <v>0</v>
      </c>
      <c r="BF199" s="206">
        <f t="shared" si="35"/>
        <v>0</v>
      </c>
      <c r="BG199" s="206">
        <f t="shared" si="36"/>
        <v>0</v>
      </c>
      <c r="BH199" s="206">
        <f t="shared" si="37"/>
        <v>0</v>
      </c>
      <c r="BI199" s="206">
        <f t="shared" si="38"/>
        <v>0</v>
      </c>
      <c r="BJ199" s="18" t="s">
        <v>86</v>
      </c>
      <c r="BK199" s="206">
        <f t="shared" si="39"/>
        <v>0</v>
      </c>
      <c r="BL199" s="18" t="s">
        <v>242</v>
      </c>
      <c r="BM199" s="205" t="s">
        <v>852</v>
      </c>
    </row>
    <row r="200" spans="1:65" s="2" customFormat="1" ht="16.5" customHeight="1">
      <c r="A200" s="35"/>
      <c r="B200" s="36"/>
      <c r="C200" s="255" t="s">
        <v>532</v>
      </c>
      <c r="D200" s="255" t="s">
        <v>261</v>
      </c>
      <c r="E200" s="256" t="s">
        <v>853</v>
      </c>
      <c r="F200" s="257" t="s">
        <v>854</v>
      </c>
      <c r="G200" s="258" t="s">
        <v>567</v>
      </c>
      <c r="H200" s="259">
        <v>1</v>
      </c>
      <c r="I200" s="260"/>
      <c r="J200" s="261">
        <f t="shared" si="30"/>
        <v>0</v>
      </c>
      <c r="K200" s="262"/>
      <c r="L200" s="263"/>
      <c r="M200" s="264" t="s">
        <v>1</v>
      </c>
      <c r="N200" s="265" t="s">
        <v>44</v>
      </c>
      <c r="O200" s="72"/>
      <c r="P200" s="203">
        <f t="shared" si="31"/>
        <v>0</v>
      </c>
      <c r="Q200" s="203">
        <v>0</v>
      </c>
      <c r="R200" s="203">
        <f t="shared" si="32"/>
        <v>0</v>
      </c>
      <c r="S200" s="203">
        <v>0</v>
      </c>
      <c r="T200" s="204">
        <f t="shared" si="33"/>
        <v>0</v>
      </c>
      <c r="U200" s="35"/>
      <c r="V200" s="35"/>
      <c r="W200" s="35"/>
      <c r="X200" s="35"/>
      <c r="Y200" s="35"/>
      <c r="Z200" s="35"/>
      <c r="AA200" s="35"/>
      <c r="AB200" s="35"/>
      <c r="AC200" s="35"/>
      <c r="AD200" s="35"/>
      <c r="AE200" s="35"/>
      <c r="AR200" s="205" t="s">
        <v>264</v>
      </c>
      <c r="AT200" s="205" t="s">
        <v>261</v>
      </c>
      <c r="AU200" s="205" t="s">
        <v>88</v>
      </c>
      <c r="AY200" s="18" t="s">
        <v>149</v>
      </c>
      <c r="BE200" s="206">
        <f t="shared" si="34"/>
        <v>0</v>
      </c>
      <c r="BF200" s="206">
        <f t="shared" si="35"/>
        <v>0</v>
      </c>
      <c r="BG200" s="206">
        <f t="shared" si="36"/>
        <v>0</v>
      </c>
      <c r="BH200" s="206">
        <f t="shared" si="37"/>
        <v>0</v>
      </c>
      <c r="BI200" s="206">
        <f t="shared" si="38"/>
        <v>0</v>
      </c>
      <c r="BJ200" s="18" t="s">
        <v>86</v>
      </c>
      <c r="BK200" s="206">
        <f t="shared" si="39"/>
        <v>0</v>
      </c>
      <c r="BL200" s="18" t="s">
        <v>242</v>
      </c>
      <c r="BM200" s="205" t="s">
        <v>855</v>
      </c>
    </row>
    <row r="201" spans="1:65" s="2" customFormat="1" ht="16.5" customHeight="1">
      <c r="A201" s="35"/>
      <c r="B201" s="36"/>
      <c r="C201" s="255" t="s">
        <v>856</v>
      </c>
      <c r="D201" s="255" t="s">
        <v>261</v>
      </c>
      <c r="E201" s="256" t="s">
        <v>857</v>
      </c>
      <c r="F201" s="257" t="s">
        <v>683</v>
      </c>
      <c r="G201" s="258" t="s">
        <v>567</v>
      </c>
      <c r="H201" s="259">
        <v>8</v>
      </c>
      <c r="I201" s="260"/>
      <c r="J201" s="261">
        <f t="shared" si="30"/>
        <v>0</v>
      </c>
      <c r="K201" s="262"/>
      <c r="L201" s="263"/>
      <c r="M201" s="264" t="s">
        <v>1</v>
      </c>
      <c r="N201" s="265" t="s">
        <v>44</v>
      </c>
      <c r="O201" s="72"/>
      <c r="P201" s="203">
        <f t="shared" si="31"/>
        <v>0</v>
      </c>
      <c r="Q201" s="203">
        <v>0</v>
      </c>
      <c r="R201" s="203">
        <f t="shared" si="32"/>
        <v>0</v>
      </c>
      <c r="S201" s="203">
        <v>0</v>
      </c>
      <c r="T201" s="204">
        <f t="shared" si="33"/>
        <v>0</v>
      </c>
      <c r="U201" s="35"/>
      <c r="V201" s="35"/>
      <c r="W201" s="35"/>
      <c r="X201" s="35"/>
      <c r="Y201" s="35"/>
      <c r="Z201" s="35"/>
      <c r="AA201" s="35"/>
      <c r="AB201" s="35"/>
      <c r="AC201" s="35"/>
      <c r="AD201" s="35"/>
      <c r="AE201" s="35"/>
      <c r="AR201" s="205" t="s">
        <v>264</v>
      </c>
      <c r="AT201" s="205" t="s">
        <v>261</v>
      </c>
      <c r="AU201" s="205" t="s">
        <v>88</v>
      </c>
      <c r="AY201" s="18" t="s">
        <v>149</v>
      </c>
      <c r="BE201" s="206">
        <f t="shared" si="34"/>
        <v>0</v>
      </c>
      <c r="BF201" s="206">
        <f t="shared" si="35"/>
        <v>0</v>
      </c>
      <c r="BG201" s="206">
        <f t="shared" si="36"/>
        <v>0</v>
      </c>
      <c r="BH201" s="206">
        <f t="shared" si="37"/>
        <v>0</v>
      </c>
      <c r="BI201" s="206">
        <f t="shared" si="38"/>
        <v>0</v>
      </c>
      <c r="BJ201" s="18" t="s">
        <v>86</v>
      </c>
      <c r="BK201" s="206">
        <f t="shared" si="39"/>
        <v>0</v>
      </c>
      <c r="BL201" s="18" t="s">
        <v>242</v>
      </c>
      <c r="BM201" s="205" t="s">
        <v>858</v>
      </c>
    </row>
    <row r="202" spans="1:65" s="2" customFormat="1" ht="16.5" customHeight="1">
      <c r="A202" s="35"/>
      <c r="B202" s="36"/>
      <c r="C202" s="255" t="s">
        <v>859</v>
      </c>
      <c r="D202" s="255" t="s">
        <v>261</v>
      </c>
      <c r="E202" s="256" t="s">
        <v>860</v>
      </c>
      <c r="F202" s="257" t="s">
        <v>861</v>
      </c>
      <c r="G202" s="258" t="s">
        <v>155</v>
      </c>
      <c r="H202" s="259">
        <v>50</v>
      </c>
      <c r="I202" s="260"/>
      <c r="J202" s="261">
        <f t="shared" si="30"/>
        <v>0</v>
      </c>
      <c r="K202" s="262"/>
      <c r="L202" s="263"/>
      <c r="M202" s="264" t="s">
        <v>1</v>
      </c>
      <c r="N202" s="265" t="s">
        <v>44</v>
      </c>
      <c r="O202" s="72"/>
      <c r="P202" s="203">
        <f t="shared" si="31"/>
        <v>0</v>
      </c>
      <c r="Q202" s="203">
        <v>0</v>
      </c>
      <c r="R202" s="203">
        <f t="shared" si="32"/>
        <v>0</v>
      </c>
      <c r="S202" s="203">
        <v>0</v>
      </c>
      <c r="T202" s="204">
        <f t="shared" si="33"/>
        <v>0</v>
      </c>
      <c r="U202" s="35"/>
      <c r="V202" s="35"/>
      <c r="W202" s="35"/>
      <c r="X202" s="35"/>
      <c r="Y202" s="35"/>
      <c r="Z202" s="35"/>
      <c r="AA202" s="35"/>
      <c r="AB202" s="35"/>
      <c r="AC202" s="35"/>
      <c r="AD202" s="35"/>
      <c r="AE202" s="35"/>
      <c r="AR202" s="205" t="s">
        <v>264</v>
      </c>
      <c r="AT202" s="205" t="s">
        <v>261</v>
      </c>
      <c r="AU202" s="205" t="s">
        <v>88</v>
      </c>
      <c r="AY202" s="18" t="s">
        <v>149</v>
      </c>
      <c r="BE202" s="206">
        <f t="shared" si="34"/>
        <v>0</v>
      </c>
      <c r="BF202" s="206">
        <f t="shared" si="35"/>
        <v>0</v>
      </c>
      <c r="BG202" s="206">
        <f t="shared" si="36"/>
        <v>0</v>
      </c>
      <c r="BH202" s="206">
        <f t="shared" si="37"/>
        <v>0</v>
      </c>
      <c r="BI202" s="206">
        <f t="shared" si="38"/>
        <v>0</v>
      </c>
      <c r="BJ202" s="18" t="s">
        <v>86</v>
      </c>
      <c r="BK202" s="206">
        <f t="shared" si="39"/>
        <v>0</v>
      </c>
      <c r="BL202" s="18" t="s">
        <v>242</v>
      </c>
      <c r="BM202" s="205" t="s">
        <v>862</v>
      </c>
    </row>
    <row r="203" spans="1:65" s="2" customFormat="1" ht="16.5" customHeight="1">
      <c r="A203" s="35"/>
      <c r="B203" s="36"/>
      <c r="C203" s="255" t="s">
        <v>863</v>
      </c>
      <c r="D203" s="255" t="s">
        <v>261</v>
      </c>
      <c r="E203" s="256" t="s">
        <v>864</v>
      </c>
      <c r="F203" s="257" t="s">
        <v>865</v>
      </c>
      <c r="G203" s="258" t="s">
        <v>633</v>
      </c>
      <c r="H203" s="259">
        <v>1</v>
      </c>
      <c r="I203" s="260"/>
      <c r="J203" s="261">
        <f t="shared" si="30"/>
        <v>0</v>
      </c>
      <c r="K203" s="262"/>
      <c r="L203" s="263"/>
      <c r="M203" s="264" t="s">
        <v>1</v>
      </c>
      <c r="N203" s="265" t="s">
        <v>44</v>
      </c>
      <c r="O203" s="72"/>
      <c r="P203" s="203">
        <f t="shared" si="31"/>
        <v>0</v>
      </c>
      <c r="Q203" s="203">
        <v>0</v>
      </c>
      <c r="R203" s="203">
        <f t="shared" si="32"/>
        <v>0</v>
      </c>
      <c r="S203" s="203">
        <v>0</v>
      </c>
      <c r="T203" s="204">
        <f t="shared" si="33"/>
        <v>0</v>
      </c>
      <c r="U203" s="35"/>
      <c r="V203" s="35"/>
      <c r="W203" s="35"/>
      <c r="X203" s="35"/>
      <c r="Y203" s="35"/>
      <c r="Z203" s="35"/>
      <c r="AA203" s="35"/>
      <c r="AB203" s="35"/>
      <c r="AC203" s="35"/>
      <c r="AD203" s="35"/>
      <c r="AE203" s="35"/>
      <c r="AR203" s="205" t="s">
        <v>264</v>
      </c>
      <c r="AT203" s="205" t="s">
        <v>261</v>
      </c>
      <c r="AU203" s="205" t="s">
        <v>88</v>
      </c>
      <c r="AY203" s="18" t="s">
        <v>149</v>
      </c>
      <c r="BE203" s="206">
        <f t="shared" si="34"/>
        <v>0</v>
      </c>
      <c r="BF203" s="206">
        <f t="shared" si="35"/>
        <v>0</v>
      </c>
      <c r="BG203" s="206">
        <f t="shared" si="36"/>
        <v>0</v>
      </c>
      <c r="BH203" s="206">
        <f t="shared" si="37"/>
        <v>0</v>
      </c>
      <c r="BI203" s="206">
        <f t="shared" si="38"/>
        <v>0</v>
      </c>
      <c r="BJ203" s="18" t="s">
        <v>86</v>
      </c>
      <c r="BK203" s="206">
        <f t="shared" si="39"/>
        <v>0</v>
      </c>
      <c r="BL203" s="18" t="s">
        <v>242</v>
      </c>
      <c r="BM203" s="205" t="s">
        <v>866</v>
      </c>
    </row>
    <row r="204" spans="1:65" s="2" customFormat="1" ht="16.5" customHeight="1">
      <c r="A204" s="35"/>
      <c r="B204" s="36"/>
      <c r="C204" s="255" t="s">
        <v>867</v>
      </c>
      <c r="D204" s="255" t="s">
        <v>261</v>
      </c>
      <c r="E204" s="256" t="s">
        <v>868</v>
      </c>
      <c r="F204" s="257" t="s">
        <v>869</v>
      </c>
      <c r="G204" s="258" t="s">
        <v>155</v>
      </c>
      <c r="H204" s="259">
        <v>30</v>
      </c>
      <c r="I204" s="260"/>
      <c r="J204" s="261">
        <f t="shared" si="30"/>
        <v>0</v>
      </c>
      <c r="K204" s="262"/>
      <c r="L204" s="263"/>
      <c r="M204" s="264" t="s">
        <v>1</v>
      </c>
      <c r="N204" s="265" t="s">
        <v>44</v>
      </c>
      <c r="O204" s="72"/>
      <c r="P204" s="203">
        <f t="shared" si="31"/>
        <v>0</v>
      </c>
      <c r="Q204" s="203">
        <v>0</v>
      </c>
      <c r="R204" s="203">
        <f t="shared" si="32"/>
        <v>0</v>
      </c>
      <c r="S204" s="203">
        <v>0</v>
      </c>
      <c r="T204" s="204">
        <f t="shared" si="33"/>
        <v>0</v>
      </c>
      <c r="U204" s="35"/>
      <c r="V204" s="35"/>
      <c r="W204" s="35"/>
      <c r="X204" s="35"/>
      <c r="Y204" s="35"/>
      <c r="Z204" s="35"/>
      <c r="AA204" s="35"/>
      <c r="AB204" s="35"/>
      <c r="AC204" s="35"/>
      <c r="AD204" s="35"/>
      <c r="AE204" s="35"/>
      <c r="AR204" s="205" t="s">
        <v>264</v>
      </c>
      <c r="AT204" s="205" t="s">
        <v>261</v>
      </c>
      <c r="AU204" s="205" t="s">
        <v>88</v>
      </c>
      <c r="AY204" s="18" t="s">
        <v>149</v>
      </c>
      <c r="BE204" s="206">
        <f t="shared" si="34"/>
        <v>0</v>
      </c>
      <c r="BF204" s="206">
        <f t="shared" si="35"/>
        <v>0</v>
      </c>
      <c r="BG204" s="206">
        <f t="shared" si="36"/>
        <v>0</v>
      </c>
      <c r="BH204" s="206">
        <f t="shared" si="37"/>
        <v>0</v>
      </c>
      <c r="BI204" s="206">
        <f t="shared" si="38"/>
        <v>0</v>
      </c>
      <c r="BJ204" s="18" t="s">
        <v>86</v>
      </c>
      <c r="BK204" s="206">
        <f t="shared" si="39"/>
        <v>0</v>
      </c>
      <c r="BL204" s="18" t="s">
        <v>242</v>
      </c>
      <c r="BM204" s="205" t="s">
        <v>870</v>
      </c>
    </row>
    <row r="205" spans="1:65" s="2" customFormat="1" ht="16.5" customHeight="1">
      <c r="A205" s="35"/>
      <c r="B205" s="36"/>
      <c r="C205" s="255" t="s">
        <v>871</v>
      </c>
      <c r="D205" s="255" t="s">
        <v>261</v>
      </c>
      <c r="E205" s="256" t="s">
        <v>872</v>
      </c>
      <c r="F205" s="257" t="s">
        <v>873</v>
      </c>
      <c r="G205" s="258" t="s">
        <v>633</v>
      </c>
      <c r="H205" s="259">
        <v>1</v>
      </c>
      <c r="I205" s="260"/>
      <c r="J205" s="261">
        <f t="shared" si="30"/>
        <v>0</v>
      </c>
      <c r="K205" s="262"/>
      <c r="L205" s="263"/>
      <c r="M205" s="264" t="s">
        <v>1</v>
      </c>
      <c r="N205" s="265" t="s">
        <v>44</v>
      </c>
      <c r="O205" s="72"/>
      <c r="P205" s="203">
        <f t="shared" si="31"/>
        <v>0</v>
      </c>
      <c r="Q205" s="203">
        <v>0</v>
      </c>
      <c r="R205" s="203">
        <f t="shared" si="32"/>
        <v>0</v>
      </c>
      <c r="S205" s="203">
        <v>0</v>
      </c>
      <c r="T205" s="204">
        <f t="shared" si="33"/>
        <v>0</v>
      </c>
      <c r="U205" s="35"/>
      <c r="V205" s="35"/>
      <c r="W205" s="35"/>
      <c r="X205" s="35"/>
      <c r="Y205" s="35"/>
      <c r="Z205" s="35"/>
      <c r="AA205" s="35"/>
      <c r="AB205" s="35"/>
      <c r="AC205" s="35"/>
      <c r="AD205" s="35"/>
      <c r="AE205" s="35"/>
      <c r="AR205" s="205" t="s">
        <v>264</v>
      </c>
      <c r="AT205" s="205" t="s">
        <v>261</v>
      </c>
      <c r="AU205" s="205" t="s">
        <v>88</v>
      </c>
      <c r="AY205" s="18" t="s">
        <v>149</v>
      </c>
      <c r="BE205" s="206">
        <f t="shared" si="34"/>
        <v>0</v>
      </c>
      <c r="BF205" s="206">
        <f t="shared" si="35"/>
        <v>0</v>
      </c>
      <c r="BG205" s="206">
        <f t="shared" si="36"/>
        <v>0</v>
      </c>
      <c r="BH205" s="206">
        <f t="shared" si="37"/>
        <v>0</v>
      </c>
      <c r="BI205" s="206">
        <f t="shared" si="38"/>
        <v>0</v>
      </c>
      <c r="BJ205" s="18" t="s">
        <v>86</v>
      </c>
      <c r="BK205" s="206">
        <f t="shared" si="39"/>
        <v>0</v>
      </c>
      <c r="BL205" s="18" t="s">
        <v>242</v>
      </c>
      <c r="BM205" s="205" t="s">
        <v>874</v>
      </c>
    </row>
    <row r="206" spans="1:65" s="2" customFormat="1" ht="24.2" customHeight="1">
      <c r="A206" s="35"/>
      <c r="B206" s="36"/>
      <c r="C206" s="255" t="s">
        <v>875</v>
      </c>
      <c r="D206" s="255" t="s">
        <v>261</v>
      </c>
      <c r="E206" s="256" t="s">
        <v>876</v>
      </c>
      <c r="F206" s="257" t="s">
        <v>877</v>
      </c>
      <c r="G206" s="258" t="s">
        <v>155</v>
      </c>
      <c r="H206" s="259">
        <v>780</v>
      </c>
      <c r="I206" s="260"/>
      <c r="J206" s="261">
        <f t="shared" si="30"/>
        <v>0</v>
      </c>
      <c r="K206" s="262"/>
      <c r="L206" s="263"/>
      <c r="M206" s="264" t="s">
        <v>1</v>
      </c>
      <c r="N206" s="265" t="s">
        <v>44</v>
      </c>
      <c r="O206" s="72"/>
      <c r="P206" s="203">
        <f t="shared" si="31"/>
        <v>0</v>
      </c>
      <c r="Q206" s="203">
        <v>0</v>
      </c>
      <c r="R206" s="203">
        <f t="shared" si="32"/>
        <v>0</v>
      </c>
      <c r="S206" s="203">
        <v>0</v>
      </c>
      <c r="T206" s="204">
        <f t="shared" si="33"/>
        <v>0</v>
      </c>
      <c r="U206" s="35"/>
      <c r="V206" s="35"/>
      <c r="W206" s="35"/>
      <c r="X206" s="35"/>
      <c r="Y206" s="35"/>
      <c r="Z206" s="35"/>
      <c r="AA206" s="35"/>
      <c r="AB206" s="35"/>
      <c r="AC206" s="35"/>
      <c r="AD206" s="35"/>
      <c r="AE206" s="35"/>
      <c r="AR206" s="205" t="s">
        <v>264</v>
      </c>
      <c r="AT206" s="205" t="s">
        <v>261</v>
      </c>
      <c r="AU206" s="205" t="s">
        <v>88</v>
      </c>
      <c r="AY206" s="18" t="s">
        <v>149</v>
      </c>
      <c r="BE206" s="206">
        <f t="shared" si="34"/>
        <v>0</v>
      </c>
      <c r="BF206" s="206">
        <f t="shared" si="35"/>
        <v>0</v>
      </c>
      <c r="BG206" s="206">
        <f t="shared" si="36"/>
        <v>0</v>
      </c>
      <c r="BH206" s="206">
        <f t="shared" si="37"/>
        <v>0</v>
      </c>
      <c r="BI206" s="206">
        <f t="shared" si="38"/>
        <v>0</v>
      </c>
      <c r="BJ206" s="18" t="s">
        <v>86</v>
      </c>
      <c r="BK206" s="206">
        <f t="shared" si="39"/>
        <v>0</v>
      </c>
      <c r="BL206" s="18" t="s">
        <v>242</v>
      </c>
      <c r="BM206" s="205" t="s">
        <v>878</v>
      </c>
    </row>
    <row r="207" spans="1:65" s="2" customFormat="1" ht="16.5" customHeight="1">
      <c r="A207" s="35"/>
      <c r="B207" s="36"/>
      <c r="C207" s="255" t="s">
        <v>879</v>
      </c>
      <c r="D207" s="255" t="s">
        <v>261</v>
      </c>
      <c r="E207" s="256" t="s">
        <v>880</v>
      </c>
      <c r="F207" s="257" t="s">
        <v>881</v>
      </c>
      <c r="G207" s="258" t="s">
        <v>155</v>
      </c>
      <c r="H207" s="259">
        <v>140</v>
      </c>
      <c r="I207" s="260"/>
      <c r="J207" s="261">
        <f t="shared" si="30"/>
        <v>0</v>
      </c>
      <c r="K207" s="262"/>
      <c r="L207" s="263"/>
      <c r="M207" s="264" t="s">
        <v>1</v>
      </c>
      <c r="N207" s="265" t="s">
        <v>44</v>
      </c>
      <c r="O207" s="72"/>
      <c r="P207" s="203">
        <f t="shared" si="31"/>
        <v>0</v>
      </c>
      <c r="Q207" s="203">
        <v>0</v>
      </c>
      <c r="R207" s="203">
        <f t="shared" si="32"/>
        <v>0</v>
      </c>
      <c r="S207" s="203">
        <v>0</v>
      </c>
      <c r="T207" s="204">
        <f t="shared" si="33"/>
        <v>0</v>
      </c>
      <c r="U207" s="35"/>
      <c r="V207" s="35"/>
      <c r="W207" s="35"/>
      <c r="X207" s="35"/>
      <c r="Y207" s="35"/>
      <c r="Z207" s="35"/>
      <c r="AA207" s="35"/>
      <c r="AB207" s="35"/>
      <c r="AC207" s="35"/>
      <c r="AD207" s="35"/>
      <c r="AE207" s="35"/>
      <c r="AR207" s="205" t="s">
        <v>264</v>
      </c>
      <c r="AT207" s="205" t="s">
        <v>261</v>
      </c>
      <c r="AU207" s="205" t="s">
        <v>88</v>
      </c>
      <c r="AY207" s="18" t="s">
        <v>149</v>
      </c>
      <c r="BE207" s="206">
        <f t="shared" si="34"/>
        <v>0</v>
      </c>
      <c r="BF207" s="206">
        <f t="shared" si="35"/>
        <v>0</v>
      </c>
      <c r="BG207" s="206">
        <f t="shared" si="36"/>
        <v>0</v>
      </c>
      <c r="BH207" s="206">
        <f t="shared" si="37"/>
        <v>0</v>
      </c>
      <c r="BI207" s="206">
        <f t="shared" si="38"/>
        <v>0</v>
      </c>
      <c r="BJ207" s="18" t="s">
        <v>86</v>
      </c>
      <c r="BK207" s="206">
        <f t="shared" si="39"/>
        <v>0</v>
      </c>
      <c r="BL207" s="18" t="s">
        <v>242</v>
      </c>
      <c r="BM207" s="205" t="s">
        <v>882</v>
      </c>
    </row>
    <row r="208" spans="1:65" s="2" customFormat="1" ht="16.5" customHeight="1">
      <c r="A208" s="35"/>
      <c r="B208" s="36"/>
      <c r="C208" s="255" t="s">
        <v>883</v>
      </c>
      <c r="D208" s="255" t="s">
        <v>261</v>
      </c>
      <c r="E208" s="256" t="s">
        <v>884</v>
      </c>
      <c r="F208" s="257" t="s">
        <v>885</v>
      </c>
      <c r="G208" s="258" t="s">
        <v>155</v>
      </c>
      <c r="H208" s="259">
        <v>60</v>
      </c>
      <c r="I208" s="260"/>
      <c r="J208" s="261">
        <f t="shared" si="30"/>
        <v>0</v>
      </c>
      <c r="K208" s="262"/>
      <c r="L208" s="263"/>
      <c r="M208" s="264" t="s">
        <v>1</v>
      </c>
      <c r="N208" s="265" t="s">
        <v>44</v>
      </c>
      <c r="O208" s="72"/>
      <c r="P208" s="203">
        <f t="shared" si="31"/>
        <v>0</v>
      </c>
      <c r="Q208" s="203">
        <v>0</v>
      </c>
      <c r="R208" s="203">
        <f t="shared" si="32"/>
        <v>0</v>
      </c>
      <c r="S208" s="203">
        <v>0</v>
      </c>
      <c r="T208" s="204">
        <f t="shared" si="33"/>
        <v>0</v>
      </c>
      <c r="U208" s="35"/>
      <c r="V208" s="35"/>
      <c r="W208" s="35"/>
      <c r="X208" s="35"/>
      <c r="Y208" s="35"/>
      <c r="Z208" s="35"/>
      <c r="AA208" s="35"/>
      <c r="AB208" s="35"/>
      <c r="AC208" s="35"/>
      <c r="AD208" s="35"/>
      <c r="AE208" s="35"/>
      <c r="AR208" s="205" t="s">
        <v>264</v>
      </c>
      <c r="AT208" s="205" t="s">
        <v>261</v>
      </c>
      <c r="AU208" s="205" t="s">
        <v>88</v>
      </c>
      <c r="AY208" s="18" t="s">
        <v>149</v>
      </c>
      <c r="BE208" s="206">
        <f t="shared" si="34"/>
        <v>0</v>
      </c>
      <c r="BF208" s="206">
        <f t="shared" si="35"/>
        <v>0</v>
      </c>
      <c r="BG208" s="206">
        <f t="shared" si="36"/>
        <v>0</v>
      </c>
      <c r="BH208" s="206">
        <f t="shared" si="37"/>
        <v>0</v>
      </c>
      <c r="BI208" s="206">
        <f t="shared" si="38"/>
        <v>0</v>
      </c>
      <c r="BJ208" s="18" t="s">
        <v>86</v>
      </c>
      <c r="BK208" s="206">
        <f t="shared" si="39"/>
        <v>0</v>
      </c>
      <c r="BL208" s="18" t="s">
        <v>242</v>
      </c>
      <c r="BM208" s="205" t="s">
        <v>886</v>
      </c>
    </row>
    <row r="209" spans="1:65" s="12" customFormat="1" ht="22.9" customHeight="1">
      <c r="B209" s="177"/>
      <c r="C209" s="178"/>
      <c r="D209" s="179" t="s">
        <v>78</v>
      </c>
      <c r="E209" s="191" t="s">
        <v>887</v>
      </c>
      <c r="F209" s="191" t="s">
        <v>888</v>
      </c>
      <c r="G209" s="178"/>
      <c r="H209" s="178"/>
      <c r="I209" s="181"/>
      <c r="J209" s="192">
        <f>BK209</f>
        <v>0</v>
      </c>
      <c r="K209" s="178"/>
      <c r="L209" s="183"/>
      <c r="M209" s="184"/>
      <c r="N209" s="185"/>
      <c r="O209" s="185"/>
      <c r="P209" s="186">
        <f>SUM(P210:P218)</f>
        <v>0</v>
      </c>
      <c r="Q209" s="185"/>
      <c r="R209" s="186">
        <f>SUM(R210:R218)</f>
        <v>0</v>
      </c>
      <c r="S209" s="185"/>
      <c r="T209" s="187">
        <f>SUM(T210:T218)</f>
        <v>0</v>
      </c>
      <c r="AR209" s="188" t="s">
        <v>88</v>
      </c>
      <c r="AT209" s="189" t="s">
        <v>78</v>
      </c>
      <c r="AU209" s="189" t="s">
        <v>86</v>
      </c>
      <c r="AY209" s="188" t="s">
        <v>149</v>
      </c>
      <c r="BK209" s="190">
        <f>SUM(BK210:BK218)</f>
        <v>0</v>
      </c>
    </row>
    <row r="210" spans="1:65" s="2" customFormat="1" ht="16.5" customHeight="1">
      <c r="A210" s="35"/>
      <c r="B210" s="36"/>
      <c r="C210" s="193" t="s">
        <v>889</v>
      </c>
      <c r="D210" s="193" t="s">
        <v>152</v>
      </c>
      <c r="E210" s="194" t="s">
        <v>890</v>
      </c>
      <c r="F210" s="195" t="s">
        <v>891</v>
      </c>
      <c r="G210" s="196" t="s">
        <v>155</v>
      </c>
      <c r="H210" s="197">
        <v>120</v>
      </c>
      <c r="I210" s="198"/>
      <c r="J210" s="199">
        <f t="shared" ref="J210:J218" si="40">ROUND(I210*H210,2)</f>
        <v>0</v>
      </c>
      <c r="K210" s="200"/>
      <c r="L210" s="40"/>
      <c r="M210" s="201" t="s">
        <v>1</v>
      </c>
      <c r="N210" s="202" t="s">
        <v>44</v>
      </c>
      <c r="O210" s="72"/>
      <c r="P210" s="203">
        <f t="shared" ref="P210:P218" si="41">O210*H210</f>
        <v>0</v>
      </c>
      <c r="Q210" s="203">
        <v>0</v>
      </c>
      <c r="R210" s="203">
        <f t="shared" ref="R210:R218" si="42">Q210*H210</f>
        <v>0</v>
      </c>
      <c r="S210" s="203">
        <v>0</v>
      </c>
      <c r="T210" s="204">
        <f t="shared" ref="T210:T218" si="43">S210*H210</f>
        <v>0</v>
      </c>
      <c r="U210" s="35"/>
      <c r="V210" s="35"/>
      <c r="W210" s="35"/>
      <c r="X210" s="35"/>
      <c r="Y210" s="35"/>
      <c r="Z210" s="35"/>
      <c r="AA210" s="35"/>
      <c r="AB210" s="35"/>
      <c r="AC210" s="35"/>
      <c r="AD210" s="35"/>
      <c r="AE210" s="35"/>
      <c r="AR210" s="205" t="s">
        <v>242</v>
      </c>
      <c r="AT210" s="205" t="s">
        <v>152</v>
      </c>
      <c r="AU210" s="205" t="s">
        <v>88</v>
      </c>
      <c r="AY210" s="18" t="s">
        <v>149</v>
      </c>
      <c r="BE210" s="206">
        <f t="shared" ref="BE210:BE218" si="44">IF(N210="základní",J210,0)</f>
        <v>0</v>
      </c>
      <c r="BF210" s="206">
        <f t="shared" ref="BF210:BF218" si="45">IF(N210="snížená",J210,0)</f>
        <v>0</v>
      </c>
      <c r="BG210" s="206">
        <f t="shared" ref="BG210:BG218" si="46">IF(N210="zákl. přenesená",J210,0)</f>
        <v>0</v>
      </c>
      <c r="BH210" s="206">
        <f t="shared" ref="BH210:BH218" si="47">IF(N210="sníž. přenesená",J210,0)</f>
        <v>0</v>
      </c>
      <c r="BI210" s="206">
        <f t="shared" ref="BI210:BI218" si="48">IF(N210="nulová",J210,0)</f>
        <v>0</v>
      </c>
      <c r="BJ210" s="18" t="s">
        <v>86</v>
      </c>
      <c r="BK210" s="206">
        <f t="shared" ref="BK210:BK218" si="49">ROUND(I210*H210,2)</f>
        <v>0</v>
      </c>
      <c r="BL210" s="18" t="s">
        <v>242</v>
      </c>
      <c r="BM210" s="205" t="s">
        <v>892</v>
      </c>
    </row>
    <row r="211" spans="1:65" s="2" customFormat="1" ht="16.5" customHeight="1">
      <c r="A211" s="35"/>
      <c r="B211" s="36"/>
      <c r="C211" s="193" t="s">
        <v>893</v>
      </c>
      <c r="D211" s="193" t="s">
        <v>152</v>
      </c>
      <c r="E211" s="194" t="s">
        <v>894</v>
      </c>
      <c r="F211" s="195" t="s">
        <v>895</v>
      </c>
      <c r="G211" s="196" t="s">
        <v>155</v>
      </c>
      <c r="H211" s="197">
        <v>30</v>
      </c>
      <c r="I211" s="198"/>
      <c r="J211" s="199">
        <f t="shared" si="40"/>
        <v>0</v>
      </c>
      <c r="K211" s="200"/>
      <c r="L211" s="40"/>
      <c r="M211" s="201" t="s">
        <v>1</v>
      </c>
      <c r="N211" s="202" t="s">
        <v>44</v>
      </c>
      <c r="O211" s="72"/>
      <c r="P211" s="203">
        <f t="shared" si="41"/>
        <v>0</v>
      </c>
      <c r="Q211" s="203">
        <v>0</v>
      </c>
      <c r="R211" s="203">
        <f t="shared" si="42"/>
        <v>0</v>
      </c>
      <c r="S211" s="203">
        <v>0</v>
      </c>
      <c r="T211" s="204">
        <f t="shared" si="43"/>
        <v>0</v>
      </c>
      <c r="U211" s="35"/>
      <c r="V211" s="35"/>
      <c r="W211" s="35"/>
      <c r="X211" s="35"/>
      <c r="Y211" s="35"/>
      <c r="Z211" s="35"/>
      <c r="AA211" s="35"/>
      <c r="AB211" s="35"/>
      <c r="AC211" s="35"/>
      <c r="AD211" s="35"/>
      <c r="AE211" s="35"/>
      <c r="AR211" s="205" t="s">
        <v>242</v>
      </c>
      <c r="AT211" s="205" t="s">
        <v>152</v>
      </c>
      <c r="AU211" s="205" t="s">
        <v>88</v>
      </c>
      <c r="AY211" s="18" t="s">
        <v>149</v>
      </c>
      <c r="BE211" s="206">
        <f t="shared" si="44"/>
        <v>0</v>
      </c>
      <c r="BF211" s="206">
        <f t="shared" si="45"/>
        <v>0</v>
      </c>
      <c r="BG211" s="206">
        <f t="shared" si="46"/>
        <v>0</v>
      </c>
      <c r="BH211" s="206">
        <f t="shared" si="47"/>
        <v>0</v>
      </c>
      <c r="BI211" s="206">
        <f t="shared" si="48"/>
        <v>0</v>
      </c>
      <c r="BJ211" s="18" t="s">
        <v>86</v>
      </c>
      <c r="BK211" s="206">
        <f t="shared" si="49"/>
        <v>0</v>
      </c>
      <c r="BL211" s="18" t="s">
        <v>242</v>
      </c>
      <c r="BM211" s="205" t="s">
        <v>896</v>
      </c>
    </row>
    <row r="212" spans="1:65" s="2" customFormat="1" ht="16.5" customHeight="1">
      <c r="A212" s="35"/>
      <c r="B212" s="36"/>
      <c r="C212" s="193" t="s">
        <v>897</v>
      </c>
      <c r="D212" s="193" t="s">
        <v>152</v>
      </c>
      <c r="E212" s="194" t="s">
        <v>898</v>
      </c>
      <c r="F212" s="195" t="s">
        <v>899</v>
      </c>
      <c r="G212" s="196" t="s">
        <v>155</v>
      </c>
      <c r="H212" s="197">
        <v>30</v>
      </c>
      <c r="I212" s="198"/>
      <c r="J212" s="199">
        <f t="shared" si="40"/>
        <v>0</v>
      </c>
      <c r="K212" s="200"/>
      <c r="L212" s="40"/>
      <c r="M212" s="201" t="s">
        <v>1</v>
      </c>
      <c r="N212" s="202" t="s">
        <v>44</v>
      </c>
      <c r="O212" s="72"/>
      <c r="P212" s="203">
        <f t="shared" si="41"/>
        <v>0</v>
      </c>
      <c r="Q212" s="203">
        <v>0</v>
      </c>
      <c r="R212" s="203">
        <f t="shared" si="42"/>
        <v>0</v>
      </c>
      <c r="S212" s="203">
        <v>0</v>
      </c>
      <c r="T212" s="204">
        <f t="shared" si="43"/>
        <v>0</v>
      </c>
      <c r="U212" s="35"/>
      <c r="V212" s="35"/>
      <c r="W212" s="35"/>
      <c r="X212" s="35"/>
      <c r="Y212" s="35"/>
      <c r="Z212" s="35"/>
      <c r="AA212" s="35"/>
      <c r="AB212" s="35"/>
      <c r="AC212" s="35"/>
      <c r="AD212" s="35"/>
      <c r="AE212" s="35"/>
      <c r="AR212" s="205" t="s">
        <v>242</v>
      </c>
      <c r="AT212" s="205" t="s">
        <v>152</v>
      </c>
      <c r="AU212" s="205" t="s">
        <v>88</v>
      </c>
      <c r="AY212" s="18" t="s">
        <v>149</v>
      </c>
      <c r="BE212" s="206">
        <f t="shared" si="44"/>
        <v>0</v>
      </c>
      <c r="BF212" s="206">
        <f t="shared" si="45"/>
        <v>0</v>
      </c>
      <c r="BG212" s="206">
        <f t="shared" si="46"/>
        <v>0</v>
      </c>
      <c r="BH212" s="206">
        <f t="shared" si="47"/>
        <v>0</v>
      </c>
      <c r="BI212" s="206">
        <f t="shared" si="48"/>
        <v>0</v>
      </c>
      <c r="BJ212" s="18" t="s">
        <v>86</v>
      </c>
      <c r="BK212" s="206">
        <f t="shared" si="49"/>
        <v>0</v>
      </c>
      <c r="BL212" s="18" t="s">
        <v>242</v>
      </c>
      <c r="BM212" s="205" t="s">
        <v>900</v>
      </c>
    </row>
    <row r="213" spans="1:65" s="2" customFormat="1" ht="16.5" customHeight="1">
      <c r="A213" s="35"/>
      <c r="B213" s="36"/>
      <c r="C213" s="193" t="s">
        <v>901</v>
      </c>
      <c r="D213" s="193" t="s">
        <v>152</v>
      </c>
      <c r="E213" s="194" t="s">
        <v>902</v>
      </c>
      <c r="F213" s="195" t="s">
        <v>903</v>
      </c>
      <c r="G213" s="196" t="s">
        <v>155</v>
      </c>
      <c r="H213" s="197">
        <v>50</v>
      </c>
      <c r="I213" s="198"/>
      <c r="J213" s="199">
        <f t="shared" si="40"/>
        <v>0</v>
      </c>
      <c r="K213" s="200"/>
      <c r="L213" s="40"/>
      <c r="M213" s="201" t="s">
        <v>1</v>
      </c>
      <c r="N213" s="202" t="s">
        <v>44</v>
      </c>
      <c r="O213" s="72"/>
      <c r="P213" s="203">
        <f t="shared" si="41"/>
        <v>0</v>
      </c>
      <c r="Q213" s="203">
        <v>0</v>
      </c>
      <c r="R213" s="203">
        <f t="shared" si="42"/>
        <v>0</v>
      </c>
      <c r="S213" s="203">
        <v>0</v>
      </c>
      <c r="T213" s="204">
        <f t="shared" si="43"/>
        <v>0</v>
      </c>
      <c r="U213" s="35"/>
      <c r="V213" s="35"/>
      <c r="W213" s="35"/>
      <c r="X213" s="35"/>
      <c r="Y213" s="35"/>
      <c r="Z213" s="35"/>
      <c r="AA213" s="35"/>
      <c r="AB213" s="35"/>
      <c r="AC213" s="35"/>
      <c r="AD213" s="35"/>
      <c r="AE213" s="35"/>
      <c r="AR213" s="205" t="s">
        <v>242</v>
      </c>
      <c r="AT213" s="205" t="s">
        <v>152</v>
      </c>
      <c r="AU213" s="205" t="s">
        <v>88</v>
      </c>
      <c r="AY213" s="18" t="s">
        <v>149</v>
      </c>
      <c r="BE213" s="206">
        <f t="shared" si="44"/>
        <v>0</v>
      </c>
      <c r="BF213" s="206">
        <f t="shared" si="45"/>
        <v>0</v>
      </c>
      <c r="BG213" s="206">
        <f t="shared" si="46"/>
        <v>0</v>
      </c>
      <c r="BH213" s="206">
        <f t="shared" si="47"/>
        <v>0</v>
      </c>
      <c r="BI213" s="206">
        <f t="shared" si="48"/>
        <v>0</v>
      </c>
      <c r="BJ213" s="18" t="s">
        <v>86</v>
      </c>
      <c r="BK213" s="206">
        <f t="shared" si="49"/>
        <v>0</v>
      </c>
      <c r="BL213" s="18" t="s">
        <v>242</v>
      </c>
      <c r="BM213" s="205" t="s">
        <v>904</v>
      </c>
    </row>
    <row r="214" spans="1:65" s="2" customFormat="1" ht="16.5" customHeight="1">
      <c r="A214" s="35"/>
      <c r="B214" s="36"/>
      <c r="C214" s="193" t="s">
        <v>905</v>
      </c>
      <c r="D214" s="193" t="s">
        <v>152</v>
      </c>
      <c r="E214" s="194" t="s">
        <v>906</v>
      </c>
      <c r="F214" s="195" t="s">
        <v>745</v>
      </c>
      <c r="G214" s="196" t="s">
        <v>567</v>
      </c>
      <c r="H214" s="197">
        <v>17</v>
      </c>
      <c r="I214" s="198"/>
      <c r="J214" s="199">
        <f t="shared" si="40"/>
        <v>0</v>
      </c>
      <c r="K214" s="200"/>
      <c r="L214" s="40"/>
      <c r="M214" s="201" t="s">
        <v>1</v>
      </c>
      <c r="N214" s="202" t="s">
        <v>44</v>
      </c>
      <c r="O214" s="72"/>
      <c r="P214" s="203">
        <f t="shared" si="41"/>
        <v>0</v>
      </c>
      <c r="Q214" s="203">
        <v>0</v>
      </c>
      <c r="R214" s="203">
        <f t="shared" si="42"/>
        <v>0</v>
      </c>
      <c r="S214" s="203">
        <v>0</v>
      </c>
      <c r="T214" s="204">
        <f t="shared" si="43"/>
        <v>0</v>
      </c>
      <c r="U214" s="35"/>
      <c r="V214" s="35"/>
      <c r="W214" s="35"/>
      <c r="X214" s="35"/>
      <c r="Y214" s="35"/>
      <c r="Z214" s="35"/>
      <c r="AA214" s="35"/>
      <c r="AB214" s="35"/>
      <c r="AC214" s="35"/>
      <c r="AD214" s="35"/>
      <c r="AE214" s="35"/>
      <c r="AR214" s="205" t="s">
        <v>242</v>
      </c>
      <c r="AT214" s="205" t="s">
        <v>152</v>
      </c>
      <c r="AU214" s="205" t="s">
        <v>88</v>
      </c>
      <c r="AY214" s="18" t="s">
        <v>149</v>
      </c>
      <c r="BE214" s="206">
        <f t="shared" si="44"/>
        <v>0</v>
      </c>
      <c r="BF214" s="206">
        <f t="shared" si="45"/>
        <v>0</v>
      </c>
      <c r="BG214" s="206">
        <f t="shared" si="46"/>
        <v>0</v>
      </c>
      <c r="BH214" s="206">
        <f t="shared" si="47"/>
        <v>0</v>
      </c>
      <c r="BI214" s="206">
        <f t="shared" si="48"/>
        <v>0</v>
      </c>
      <c r="BJ214" s="18" t="s">
        <v>86</v>
      </c>
      <c r="BK214" s="206">
        <f t="shared" si="49"/>
        <v>0</v>
      </c>
      <c r="BL214" s="18" t="s">
        <v>242</v>
      </c>
      <c r="BM214" s="205" t="s">
        <v>907</v>
      </c>
    </row>
    <row r="215" spans="1:65" s="2" customFormat="1" ht="16.5" customHeight="1">
      <c r="A215" s="35"/>
      <c r="B215" s="36"/>
      <c r="C215" s="193" t="s">
        <v>908</v>
      </c>
      <c r="D215" s="193" t="s">
        <v>152</v>
      </c>
      <c r="E215" s="194" t="s">
        <v>909</v>
      </c>
      <c r="F215" s="195" t="s">
        <v>910</v>
      </c>
      <c r="G215" s="196" t="s">
        <v>567</v>
      </c>
      <c r="H215" s="197">
        <v>8</v>
      </c>
      <c r="I215" s="198"/>
      <c r="J215" s="199">
        <f t="shared" si="40"/>
        <v>0</v>
      </c>
      <c r="K215" s="200"/>
      <c r="L215" s="40"/>
      <c r="M215" s="201" t="s">
        <v>1</v>
      </c>
      <c r="N215" s="202" t="s">
        <v>44</v>
      </c>
      <c r="O215" s="72"/>
      <c r="P215" s="203">
        <f t="shared" si="41"/>
        <v>0</v>
      </c>
      <c r="Q215" s="203">
        <v>0</v>
      </c>
      <c r="R215" s="203">
        <f t="shared" si="42"/>
        <v>0</v>
      </c>
      <c r="S215" s="203">
        <v>0</v>
      </c>
      <c r="T215" s="204">
        <f t="shared" si="43"/>
        <v>0</v>
      </c>
      <c r="U215" s="35"/>
      <c r="V215" s="35"/>
      <c r="W215" s="35"/>
      <c r="X215" s="35"/>
      <c r="Y215" s="35"/>
      <c r="Z215" s="35"/>
      <c r="AA215" s="35"/>
      <c r="AB215" s="35"/>
      <c r="AC215" s="35"/>
      <c r="AD215" s="35"/>
      <c r="AE215" s="35"/>
      <c r="AR215" s="205" t="s">
        <v>242</v>
      </c>
      <c r="AT215" s="205" t="s">
        <v>152</v>
      </c>
      <c r="AU215" s="205" t="s">
        <v>88</v>
      </c>
      <c r="AY215" s="18" t="s">
        <v>149</v>
      </c>
      <c r="BE215" s="206">
        <f t="shared" si="44"/>
        <v>0</v>
      </c>
      <c r="BF215" s="206">
        <f t="shared" si="45"/>
        <v>0</v>
      </c>
      <c r="BG215" s="206">
        <f t="shared" si="46"/>
        <v>0</v>
      </c>
      <c r="BH215" s="206">
        <f t="shared" si="47"/>
        <v>0</v>
      </c>
      <c r="BI215" s="206">
        <f t="shared" si="48"/>
        <v>0</v>
      </c>
      <c r="BJ215" s="18" t="s">
        <v>86</v>
      </c>
      <c r="BK215" s="206">
        <f t="shared" si="49"/>
        <v>0</v>
      </c>
      <c r="BL215" s="18" t="s">
        <v>242</v>
      </c>
      <c r="BM215" s="205" t="s">
        <v>911</v>
      </c>
    </row>
    <row r="216" spans="1:65" s="2" customFormat="1" ht="21.75" customHeight="1">
      <c r="A216" s="35"/>
      <c r="B216" s="36"/>
      <c r="C216" s="193" t="s">
        <v>912</v>
      </c>
      <c r="D216" s="193" t="s">
        <v>152</v>
      </c>
      <c r="E216" s="194" t="s">
        <v>913</v>
      </c>
      <c r="F216" s="195" t="s">
        <v>914</v>
      </c>
      <c r="G216" s="196" t="s">
        <v>155</v>
      </c>
      <c r="H216" s="197">
        <v>540</v>
      </c>
      <c r="I216" s="198"/>
      <c r="J216" s="199">
        <f t="shared" si="40"/>
        <v>0</v>
      </c>
      <c r="K216" s="200"/>
      <c r="L216" s="40"/>
      <c r="M216" s="201" t="s">
        <v>1</v>
      </c>
      <c r="N216" s="202" t="s">
        <v>44</v>
      </c>
      <c r="O216" s="72"/>
      <c r="P216" s="203">
        <f t="shared" si="41"/>
        <v>0</v>
      </c>
      <c r="Q216" s="203">
        <v>0</v>
      </c>
      <c r="R216" s="203">
        <f t="shared" si="42"/>
        <v>0</v>
      </c>
      <c r="S216" s="203">
        <v>0</v>
      </c>
      <c r="T216" s="204">
        <f t="shared" si="43"/>
        <v>0</v>
      </c>
      <c r="U216" s="35"/>
      <c r="V216" s="35"/>
      <c r="W216" s="35"/>
      <c r="X216" s="35"/>
      <c r="Y216" s="35"/>
      <c r="Z216" s="35"/>
      <c r="AA216" s="35"/>
      <c r="AB216" s="35"/>
      <c r="AC216" s="35"/>
      <c r="AD216" s="35"/>
      <c r="AE216" s="35"/>
      <c r="AR216" s="205" t="s">
        <v>242</v>
      </c>
      <c r="AT216" s="205" t="s">
        <v>152</v>
      </c>
      <c r="AU216" s="205" t="s">
        <v>88</v>
      </c>
      <c r="AY216" s="18" t="s">
        <v>149</v>
      </c>
      <c r="BE216" s="206">
        <f t="shared" si="44"/>
        <v>0</v>
      </c>
      <c r="BF216" s="206">
        <f t="shared" si="45"/>
        <v>0</v>
      </c>
      <c r="BG216" s="206">
        <f t="shared" si="46"/>
        <v>0</v>
      </c>
      <c r="BH216" s="206">
        <f t="shared" si="47"/>
        <v>0</v>
      </c>
      <c r="BI216" s="206">
        <f t="shared" si="48"/>
        <v>0</v>
      </c>
      <c r="BJ216" s="18" t="s">
        <v>86</v>
      </c>
      <c r="BK216" s="206">
        <f t="shared" si="49"/>
        <v>0</v>
      </c>
      <c r="BL216" s="18" t="s">
        <v>242</v>
      </c>
      <c r="BM216" s="205" t="s">
        <v>915</v>
      </c>
    </row>
    <row r="217" spans="1:65" s="2" customFormat="1" ht="16.5" customHeight="1">
      <c r="A217" s="35"/>
      <c r="B217" s="36"/>
      <c r="C217" s="193" t="s">
        <v>916</v>
      </c>
      <c r="D217" s="193" t="s">
        <v>152</v>
      </c>
      <c r="E217" s="194" t="s">
        <v>917</v>
      </c>
      <c r="F217" s="195" t="s">
        <v>918</v>
      </c>
      <c r="G217" s="196" t="s">
        <v>633</v>
      </c>
      <c r="H217" s="197">
        <v>1</v>
      </c>
      <c r="I217" s="198"/>
      <c r="J217" s="199">
        <f t="shared" si="40"/>
        <v>0</v>
      </c>
      <c r="K217" s="200"/>
      <c r="L217" s="40"/>
      <c r="M217" s="201" t="s">
        <v>1</v>
      </c>
      <c r="N217" s="202" t="s">
        <v>44</v>
      </c>
      <c r="O217" s="72"/>
      <c r="P217" s="203">
        <f t="shared" si="41"/>
        <v>0</v>
      </c>
      <c r="Q217" s="203">
        <v>0</v>
      </c>
      <c r="R217" s="203">
        <f t="shared" si="42"/>
        <v>0</v>
      </c>
      <c r="S217" s="203">
        <v>0</v>
      </c>
      <c r="T217" s="204">
        <f t="shared" si="43"/>
        <v>0</v>
      </c>
      <c r="U217" s="35"/>
      <c r="V217" s="35"/>
      <c r="W217" s="35"/>
      <c r="X217" s="35"/>
      <c r="Y217" s="35"/>
      <c r="Z217" s="35"/>
      <c r="AA217" s="35"/>
      <c r="AB217" s="35"/>
      <c r="AC217" s="35"/>
      <c r="AD217" s="35"/>
      <c r="AE217" s="35"/>
      <c r="AR217" s="205" t="s">
        <v>242</v>
      </c>
      <c r="AT217" s="205" t="s">
        <v>152</v>
      </c>
      <c r="AU217" s="205" t="s">
        <v>88</v>
      </c>
      <c r="AY217" s="18" t="s">
        <v>149</v>
      </c>
      <c r="BE217" s="206">
        <f t="shared" si="44"/>
        <v>0</v>
      </c>
      <c r="BF217" s="206">
        <f t="shared" si="45"/>
        <v>0</v>
      </c>
      <c r="BG217" s="206">
        <f t="shared" si="46"/>
        <v>0</v>
      </c>
      <c r="BH217" s="206">
        <f t="shared" si="47"/>
        <v>0</v>
      </c>
      <c r="BI217" s="206">
        <f t="shared" si="48"/>
        <v>0</v>
      </c>
      <c r="BJ217" s="18" t="s">
        <v>86</v>
      </c>
      <c r="BK217" s="206">
        <f t="shared" si="49"/>
        <v>0</v>
      </c>
      <c r="BL217" s="18" t="s">
        <v>242</v>
      </c>
      <c r="BM217" s="205" t="s">
        <v>919</v>
      </c>
    </row>
    <row r="218" spans="1:65" s="2" customFormat="1" ht="16.5" customHeight="1">
      <c r="A218" s="35"/>
      <c r="B218" s="36"/>
      <c r="C218" s="193" t="s">
        <v>920</v>
      </c>
      <c r="D218" s="193" t="s">
        <v>152</v>
      </c>
      <c r="E218" s="194" t="s">
        <v>921</v>
      </c>
      <c r="F218" s="195" t="s">
        <v>922</v>
      </c>
      <c r="G218" s="196" t="s">
        <v>633</v>
      </c>
      <c r="H218" s="197">
        <v>1</v>
      </c>
      <c r="I218" s="198"/>
      <c r="J218" s="199">
        <f t="shared" si="40"/>
        <v>0</v>
      </c>
      <c r="K218" s="200"/>
      <c r="L218" s="40"/>
      <c r="M218" s="275" t="s">
        <v>1</v>
      </c>
      <c r="N218" s="276" t="s">
        <v>44</v>
      </c>
      <c r="O218" s="269"/>
      <c r="P218" s="273">
        <f t="shared" si="41"/>
        <v>0</v>
      </c>
      <c r="Q218" s="273">
        <v>0</v>
      </c>
      <c r="R218" s="273">
        <f t="shared" si="42"/>
        <v>0</v>
      </c>
      <c r="S218" s="273">
        <v>0</v>
      </c>
      <c r="T218" s="274">
        <f t="shared" si="43"/>
        <v>0</v>
      </c>
      <c r="U218" s="35"/>
      <c r="V218" s="35"/>
      <c r="W218" s="35"/>
      <c r="X218" s="35"/>
      <c r="Y218" s="35"/>
      <c r="Z218" s="35"/>
      <c r="AA218" s="35"/>
      <c r="AB218" s="35"/>
      <c r="AC218" s="35"/>
      <c r="AD218" s="35"/>
      <c r="AE218" s="35"/>
      <c r="AR218" s="205" t="s">
        <v>242</v>
      </c>
      <c r="AT218" s="205" t="s">
        <v>152</v>
      </c>
      <c r="AU218" s="205" t="s">
        <v>88</v>
      </c>
      <c r="AY218" s="18" t="s">
        <v>149</v>
      </c>
      <c r="BE218" s="206">
        <f t="shared" si="44"/>
        <v>0</v>
      </c>
      <c r="BF218" s="206">
        <f t="shared" si="45"/>
        <v>0</v>
      </c>
      <c r="BG218" s="206">
        <f t="shared" si="46"/>
        <v>0</v>
      </c>
      <c r="BH218" s="206">
        <f t="shared" si="47"/>
        <v>0</v>
      </c>
      <c r="BI218" s="206">
        <f t="shared" si="48"/>
        <v>0</v>
      </c>
      <c r="BJ218" s="18" t="s">
        <v>86</v>
      </c>
      <c r="BK218" s="206">
        <f t="shared" si="49"/>
        <v>0</v>
      </c>
      <c r="BL218" s="18" t="s">
        <v>242</v>
      </c>
      <c r="BM218" s="205" t="s">
        <v>923</v>
      </c>
    </row>
    <row r="219" spans="1:65" s="2" customFormat="1" ht="6.95" customHeight="1">
      <c r="A219" s="35"/>
      <c r="B219" s="55"/>
      <c r="C219" s="56"/>
      <c r="D219" s="56"/>
      <c r="E219" s="56"/>
      <c r="F219" s="56"/>
      <c r="G219" s="56"/>
      <c r="H219" s="56"/>
      <c r="I219" s="56"/>
      <c r="J219" s="56"/>
      <c r="K219" s="56"/>
      <c r="L219" s="40"/>
      <c r="M219" s="35"/>
      <c r="O219" s="35"/>
      <c r="P219" s="35"/>
      <c r="Q219" s="35"/>
      <c r="R219" s="35"/>
      <c r="S219" s="35"/>
      <c r="T219" s="35"/>
      <c r="U219" s="35"/>
      <c r="V219" s="35"/>
      <c r="W219" s="35"/>
      <c r="X219" s="35"/>
      <c r="Y219" s="35"/>
      <c r="Z219" s="35"/>
      <c r="AA219" s="35"/>
      <c r="AB219" s="35"/>
      <c r="AC219" s="35"/>
      <c r="AD219" s="35"/>
      <c r="AE219" s="35"/>
    </row>
  </sheetData>
  <sheetProtection algorithmName="SHA-512" hashValue="F/2t2g5yTMt0Z2IalDlVRyURk0AtsqbCzqXp58XDf7vhXwTqCx7DS4nfcuqfu0U/Abgo49pH0+q2jEklRbGaNA==" saltValue="6905UvAifz+CBBOCVlqW4uO08kgX9QhhB58NtGVTtBQ7j13nVyB438vwZNy54raqCsMyfiLaoD4M1DK+ebI5tQ==" spinCount="100000" sheet="1" objects="1" scenarios="1" formatColumns="0" formatRows="0" autoFilter="0"/>
  <autoFilter ref="C126:K218"/>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21"/>
      <c r="M2" s="321"/>
      <c r="N2" s="321"/>
      <c r="O2" s="321"/>
      <c r="P2" s="321"/>
      <c r="Q2" s="321"/>
      <c r="R2" s="321"/>
      <c r="S2" s="321"/>
      <c r="T2" s="321"/>
      <c r="U2" s="321"/>
      <c r="V2" s="321"/>
      <c r="AT2" s="18" t="s">
        <v>105</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109</v>
      </c>
      <c r="L4" s="21"/>
      <c r="M4" s="119" t="s">
        <v>10</v>
      </c>
      <c r="AT4" s="18" t="s">
        <v>4</v>
      </c>
    </row>
    <row r="5" spans="1:46" s="1" customFormat="1" ht="6.95" customHeight="1">
      <c r="B5" s="21"/>
      <c r="L5" s="21"/>
    </row>
    <row r="6" spans="1:46" s="1" customFormat="1" ht="12" customHeight="1">
      <c r="B6" s="21"/>
      <c r="D6" s="120" t="s">
        <v>16</v>
      </c>
      <c r="L6" s="21"/>
    </row>
    <row r="7" spans="1:46" s="1" customFormat="1" ht="26.25" customHeight="1">
      <c r="B7" s="21"/>
      <c r="E7" s="322" t="str">
        <f>'Rekapitulace stavby'!K6</f>
        <v>Stavební úpravy pro obměnu skiaskopicko - skiagrafického RTG systému</v>
      </c>
      <c r="F7" s="323"/>
      <c r="G7" s="323"/>
      <c r="H7" s="323"/>
      <c r="L7" s="21"/>
    </row>
    <row r="8" spans="1:46" s="1" customFormat="1" ht="12" customHeight="1">
      <c r="B8" s="21"/>
      <c r="D8" s="120" t="s">
        <v>110</v>
      </c>
      <c r="L8" s="21"/>
    </row>
    <row r="9" spans="1:46" s="2" customFormat="1" ht="16.5" customHeight="1">
      <c r="A9" s="35"/>
      <c r="B9" s="40"/>
      <c r="C9" s="35"/>
      <c r="D9" s="35"/>
      <c r="E9" s="322" t="s">
        <v>924</v>
      </c>
      <c r="F9" s="324"/>
      <c r="G9" s="324"/>
      <c r="H9" s="324"/>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112</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25" t="s">
        <v>925</v>
      </c>
      <c r="F11" s="324"/>
      <c r="G11" s="324"/>
      <c r="H11" s="324"/>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v>
      </c>
      <c r="G13" s="35"/>
      <c r="H13" s="35"/>
      <c r="I13" s="120" t="s">
        <v>19</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20</v>
      </c>
      <c r="E14" s="35"/>
      <c r="F14" s="111" t="s">
        <v>21</v>
      </c>
      <c r="G14" s="35"/>
      <c r="H14" s="35"/>
      <c r="I14" s="120" t="s">
        <v>22</v>
      </c>
      <c r="J14" s="121" t="str">
        <f>'Rekapitulace stavby'!AN8</f>
        <v>30. 11. 2022</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24</v>
      </c>
      <c r="E16" s="35"/>
      <c r="F16" s="35"/>
      <c r="G16" s="35"/>
      <c r="H16" s="35"/>
      <c r="I16" s="120" t="s">
        <v>25</v>
      </c>
      <c r="J16" s="111" t="s">
        <v>26</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27</v>
      </c>
      <c r="F17" s="35"/>
      <c r="G17" s="35"/>
      <c r="H17" s="35"/>
      <c r="I17" s="120" t="s">
        <v>28</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29</v>
      </c>
      <c r="E19" s="35"/>
      <c r="F19" s="35"/>
      <c r="G19" s="35"/>
      <c r="H19" s="35"/>
      <c r="I19" s="120" t="s">
        <v>25</v>
      </c>
      <c r="J19" s="31"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26" t="str">
        <f>'Rekapitulace stavby'!E14</f>
        <v>Vyplň údaj</v>
      </c>
      <c r="F20" s="327"/>
      <c r="G20" s="327"/>
      <c r="H20" s="327"/>
      <c r="I20" s="120" t="s">
        <v>28</v>
      </c>
      <c r="J20" s="31"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31</v>
      </c>
      <c r="E22" s="35"/>
      <c r="F22" s="35"/>
      <c r="G22" s="35"/>
      <c r="H22" s="35"/>
      <c r="I22" s="120" t="s">
        <v>25</v>
      </c>
      <c r="J22" s="111" t="s">
        <v>32</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33</v>
      </c>
      <c r="F23" s="35"/>
      <c r="G23" s="35"/>
      <c r="H23" s="35"/>
      <c r="I23" s="120" t="s">
        <v>28</v>
      </c>
      <c r="J23" s="111" t="s">
        <v>34</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36</v>
      </c>
      <c r="E25" s="35"/>
      <c r="F25" s="35"/>
      <c r="G25" s="35"/>
      <c r="H25" s="35"/>
      <c r="I25" s="120" t="s">
        <v>25</v>
      </c>
      <c r="J25" s="111" t="s">
        <v>1</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
        <v>926</v>
      </c>
      <c r="F26" s="35"/>
      <c r="G26" s="35"/>
      <c r="H26" s="35"/>
      <c r="I26" s="120" t="s">
        <v>28</v>
      </c>
      <c r="J26" s="111" t="s">
        <v>1</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37</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155.25" customHeight="1">
      <c r="A29" s="122"/>
      <c r="B29" s="123"/>
      <c r="C29" s="122"/>
      <c r="D29" s="122"/>
      <c r="E29" s="328" t="s">
        <v>38</v>
      </c>
      <c r="F29" s="328"/>
      <c r="G29" s="328"/>
      <c r="H29" s="328"/>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39</v>
      </c>
      <c r="E32" s="35"/>
      <c r="F32" s="35"/>
      <c r="G32" s="35"/>
      <c r="H32" s="35"/>
      <c r="I32" s="35"/>
      <c r="J32" s="127">
        <f>ROUND(J122,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41</v>
      </c>
      <c r="G34" s="35"/>
      <c r="H34" s="35"/>
      <c r="I34" s="128" t="s">
        <v>40</v>
      </c>
      <c r="J34" s="128" t="s">
        <v>42</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43</v>
      </c>
      <c r="E35" s="120" t="s">
        <v>44</v>
      </c>
      <c r="F35" s="130">
        <f>ROUND((SUM(BE122:BE137)),  2)</f>
        <v>0</v>
      </c>
      <c r="G35" s="35"/>
      <c r="H35" s="35"/>
      <c r="I35" s="131">
        <v>0.21</v>
      </c>
      <c r="J35" s="130">
        <f>ROUND(((SUM(BE122:BE137))*I35),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45</v>
      </c>
      <c r="F36" s="130">
        <f>ROUND((SUM(BF122:BF137)),  2)</f>
        <v>0</v>
      </c>
      <c r="G36" s="35"/>
      <c r="H36" s="35"/>
      <c r="I36" s="131">
        <v>0.15</v>
      </c>
      <c r="J36" s="130">
        <f>ROUND(((SUM(BF122:BF137))*I36),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46</v>
      </c>
      <c r="F37" s="130">
        <f>ROUND((SUM(BG122:BG137)),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47</v>
      </c>
      <c r="F38" s="130">
        <f>ROUND((SUM(BH122:BH137)),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48</v>
      </c>
      <c r="F39" s="130">
        <f>ROUND((SUM(BI122:BI137)),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49</v>
      </c>
      <c r="E41" s="134"/>
      <c r="F41" s="134"/>
      <c r="G41" s="135" t="s">
        <v>50</v>
      </c>
      <c r="H41" s="136" t="s">
        <v>51</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4" t="s">
        <v>114</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26.25" customHeight="1">
      <c r="A85" s="35"/>
      <c r="B85" s="36"/>
      <c r="C85" s="37"/>
      <c r="D85" s="37"/>
      <c r="E85" s="329" t="str">
        <f>E7</f>
        <v>Stavební úpravy pro obměnu skiaskopicko - skiagrafického RTG systému</v>
      </c>
      <c r="F85" s="330"/>
      <c r="G85" s="330"/>
      <c r="H85" s="330"/>
      <c r="I85" s="37"/>
      <c r="J85" s="37"/>
      <c r="K85" s="37"/>
      <c r="L85" s="52"/>
      <c r="S85" s="35"/>
      <c r="T85" s="35"/>
      <c r="U85" s="35"/>
      <c r="V85" s="35"/>
      <c r="W85" s="35"/>
      <c r="X85" s="35"/>
      <c r="Y85" s="35"/>
      <c r="Z85" s="35"/>
      <c r="AA85" s="35"/>
      <c r="AB85" s="35"/>
      <c r="AC85" s="35"/>
      <c r="AD85" s="35"/>
      <c r="AE85" s="35"/>
    </row>
    <row r="86" spans="1:31" s="1" customFormat="1" ht="12" customHeight="1">
      <c r="B86" s="22"/>
      <c r="C86" s="30" t="s">
        <v>110</v>
      </c>
      <c r="D86" s="23"/>
      <c r="E86" s="23"/>
      <c r="F86" s="23"/>
      <c r="G86" s="23"/>
      <c r="H86" s="23"/>
      <c r="I86" s="23"/>
      <c r="J86" s="23"/>
      <c r="K86" s="23"/>
      <c r="L86" s="21"/>
    </row>
    <row r="87" spans="1:31" s="2" customFormat="1" ht="16.5" customHeight="1">
      <c r="A87" s="35"/>
      <c r="B87" s="36"/>
      <c r="C87" s="37"/>
      <c r="D87" s="37"/>
      <c r="E87" s="329" t="s">
        <v>924</v>
      </c>
      <c r="F87" s="331"/>
      <c r="G87" s="331"/>
      <c r="H87" s="331"/>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30" t="s">
        <v>112</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77" t="str">
        <f>E11</f>
        <v>D.3.1 - Lékařská technologie</v>
      </c>
      <c r="F89" s="331"/>
      <c r="G89" s="331"/>
      <c r="H89" s="331"/>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30" t="s">
        <v>20</v>
      </c>
      <c r="D91" s="37"/>
      <c r="E91" s="37"/>
      <c r="F91" s="28" t="str">
        <f>F14</f>
        <v>Oblastní nemocnice Jičín</v>
      </c>
      <c r="G91" s="37"/>
      <c r="H91" s="37"/>
      <c r="I91" s="30" t="s">
        <v>22</v>
      </c>
      <c r="J91" s="67" t="str">
        <f>IF(J14="","",J14)</f>
        <v>30. 11. 2022</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15.2" customHeight="1">
      <c r="A93" s="35"/>
      <c r="B93" s="36"/>
      <c r="C93" s="30" t="s">
        <v>24</v>
      </c>
      <c r="D93" s="37"/>
      <c r="E93" s="37"/>
      <c r="F93" s="28" t="str">
        <f>E17</f>
        <v>Oblastní nemocnice Jičín a.s.</v>
      </c>
      <c r="G93" s="37"/>
      <c r="H93" s="37"/>
      <c r="I93" s="30" t="s">
        <v>31</v>
      </c>
      <c r="J93" s="33" t="str">
        <f>E23</f>
        <v>SPECTA, s.r.o.</v>
      </c>
      <c r="K93" s="37"/>
      <c r="L93" s="52"/>
      <c r="S93" s="35"/>
      <c r="T93" s="35"/>
      <c r="U93" s="35"/>
      <c r="V93" s="35"/>
      <c r="W93" s="35"/>
      <c r="X93" s="35"/>
      <c r="Y93" s="35"/>
      <c r="Z93" s="35"/>
      <c r="AA93" s="35"/>
      <c r="AB93" s="35"/>
      <c r="AC93" s="35"/>
      <c r="AD93" s="35"/>
      <c r="AE93" s="35"/>
    </row>
    <row r="94" spans="1:31" s="2" customFormat="1" ht="15.2" customHeight="1">
      <c r="A94" s="35"/>
      <c r="B94" s="36"/>
      <c r="C94" s="30" t="s">
        <v>29</v>
      </c>
      <c r="D94" s="37"/>
      <c r="E94" s="37"/>
      <c r="F94" s="28" t="str">
        <f>IF(E20="","",E20)</f>
        <v>Vyplň údaj</v>
      </c>
      <c r="G94" s="37"/>
      <c r="H94" s="37"/>
      <c r="I94" s="30" t="s">
        <v>36</v>
      </c>
      <c r="J94" s="33" t="str">
        <f>E26</f>
        <v>Tomáš Václavík</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115</v>
      </c>
      <c r="D96" s="151"/>
      <c r="E96" s="151"/>
      <c r="F96" s="151"/>
      <c r="G96" s="151"/>
      <c r="H96" s="151"/>
      <c r="I96" s="151"/>
      <c r="J96" s="152" t="s">
        <v>116</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117</v>
      </c>
      <c r="D98" s="37"/>
      <c r="E98" s="37"/>
      <c r="F98" s="37"/>
      <c r="G98" s="37"/>
      <c r="H98" s="37"/>
      <c r="I98" s="37"/>
      <c r="J98" s="85">
        <f>J122</f>
        <v>0</v>
      </c>
      <c r="K98" s="37"/>
      <c r="L98" s="52"/>
      <c r="S98" s="35"/>
      <c r="T98" s="35"/>
      <c r="U98" s="35"/>
      <c r="V98" s="35"/>
      <c r="W98" s="35"/>
      <c r="X98" s="35"/>
      <c r="Y98" s="35"/>
      <c r="Z98" s="35"/>
      <c r="AA98" s="35"/>
      <c r="AB98" s="35"/>
      <c r="AC98" s="35"/>
      <c r="AD98" s="35"/>
      <c r="AE98" s="35"/>
      <c r="AU98" s="18" t="s">
        <v>118</v>
      </c>
    </row>
    <row r="99" spans="1:47" s="9" customFormat="1" ht="24.95" customHeight="1">
      <c r="B99" s="154"/>
      <c r="C99" s="155"/>
      <c r="D99" s="156" t="s">
        <v>125</v>
      </c>
      <c r="E99" s="157"/>
      <c r="F99" s="157"/>
      <c r="G99" s="157"/>
      <c r="H99" s="157"/>
      <c r="I99" s="157"/>
      <c r="J99" s="158">
        <f>J123</f>
        <v>0</v>
      </c>
      <c r="K99" s="155"/>
      <c r="L99" s="159"/>
    </row>
    <row r="100" spans="1:47" s="10" customFormat="1" ht="19.899999999999999" customHeight="1">
      <c r="B100" s="160"/>
      <c r="C100" s="105"/>
      <c r="D100" s="161" t="s">
        <v>927</v>
      </c>
      <c r="E100" s="162"/>
      <c r="F100" s="162"/>
      <c r="G100" s="162"/>
      <c r="H100" s="162"/>
      <c r="I100" s="162"/>
      <c r="J100" s="163">
        <f>J124</f>
        <v>0</v>
      </c>
      <c r="K100" s="105"/>
      <c r="L100" s="164"/>
    </row>
    <row r="101" spans="1:47" s="2" customFormat="1" ht="21.75" customHeight="1">
      <c r="A101" s="35"/>
      <c r="B101" s="36"/>
      <c r="C101" s="37"/>
      <c r="D101" s="37"/>
      <c r="E101" s="37"/>
      <c r="F101" s="37"/>
      <c r="G101" s="37"/>
      <c r="H101" s="37"/>
      <c r="I101" s="37"/>
      <c r="J101" s="37"/>
      <c r="K101" s="37"/>
      <c r="L101" s="52"/>
      <c r="S101" s="35"/>
      <c r="T101" s="35"/>
      <c r="U101" s="35"/>
      <c r="V101" s="35"/>
      <c r="W101" s="35"/>
      <c r="X101" s="35"/>
      <c r="Y101" s="35"/>
      <c r="Z101" s="35"/>
      <c r="AA101" s="35"/>
      <c r="AB101" s="35"/>
      <c r="AC101" s="35"/>
      <c r="AD101" s="35"/>
      <c r="AE101" s="35"/>
    </row>
    <row r="102" spans="1:47" s="2" customFormat="1" ht="6.95" customHeight="1">
      <c r="A102" s="35"/>
      <c r="B102" s="55"/>
      <c r="C102" s="56"/>
      <c r="D102" s="56"/>
      <c r="E102" s="56"/>
      <c r="F102" s="56"/>
      <c r="G102" s="56"/>
      <c r="H102" s="56"/>
      <c r="I102" s="56"/>
      <c r="J102" s="56"/>
      <c r="K102" s="56"/>
      <c r="L102" s="52"/>
      <c r="S102" s="35"/>
      <c r="T102" s="35"/>
      <c r="U102" s="35"/>
      <c r="V102" s="35"/>
      <c r="W102" s="35"/>
      <c r="X102" s="35"/>
      <c r="Y102" s="35"/>
      <c r="Z102" s="35"/>
      <c r="AA102" s="35"/>
      <c r="AB102" s="35"/>
      <c r="AC102" s="35"/>
      <c r="AD102" s="35"/>
      <c r="AE102" s="35"/>
    </row>
    <row r="106" spans="1:47" s="2" customFormat="1" ht="6.95" customHeight="1">
      <c r="A106" s="35"/>
      <c r="B106" s="57"/>
      <c r="C106" s="58"/>
      <c r="D106" s="58"/>
      <c r="E106" s="58"/>
      <c r="F106" s="58"/>
      <c r="G106" s="58"/>
      <c r="H106" s="58"/>
      <c r="I106" s="58"/>
      <c r="J106" s="58"/>
      <c r="K106" s="58"/>
      <c r="L106" s="52"/>
      <c r="S106" s="35"/>
      <c r="T106" s="35"/>
      <c r="U106" s="35"/>
      <c r="V106" s="35"/>
      <c r="W106" s="35"/>
      <c r="X106" s="35"/>
      <c r="Y106" s="35"/>
      <c r="Z106" s="35"/>
      <c r="AA106" s="35"/>
      <c r="AB106" s="35"/>
      <c r="AC106" s="35"/>
      <c r="AD106" s="35"/>
      <c r="AE106" s="35"/>
    </row>
    <row r="107" spans="1:47" s="2" customFormat="1" ht="24.95" customHeight="1">
      <c r="A107" s="35"/>
      <c r="B107" s="36"/>
      <c r="C107" s="24" t="s">
        <v>134</v>
      </c>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47" s="2" customFormat="1" ht="6.95" customHeight="1">
      <c r="A108" s="35"/>
      <c r="B108" s="36"/>
      <c r="C108" s="37"/>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47" s="2" customFormat="1" ht="12" customHeight="1">
      <c r="A109" s="35"/>
      <c r="B109" s="36"/>
      <c r="C109" s="30" t="s">
        <v>16</v>
      </c>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47" s="2" customFormat="1" ht="26.25" customHeight="1">
      <c r="A110" s="35"/>
      <c r="B110" s="36"/>
      <c r="C110" s="37"/>
      <c r="D110" s="37"/>
      <c r="E110" s="329" t="str">
        <f>E7</f>
        <v>Stavební úpravy pro obměnu skiaskopicko - skiagrafického RTG systému</v>
      </c>
      <c r="F110" s="330"/>
      <c r="G110" s="330"/>
      <c r="H110" s="330"/>
      <c r="I110" s="37"/>
      <c r="J110" s="37"/>
      <c r="K110" s="37"/>
      <c r="L110" s="52"/>
      <c r="S110" s="35"/>
      <c r="T110" s="35"/>
      <c r="U110" s="35"/>
      <c r="V110" s="35"/>
      <c r="W110" s="35"/>
      <c r="X110" s="35"/>
      <c r="Y110" s="35"/>
      <c r="Z110" s="35"/>
      <c r="AA110" s="35"/>
      <c r="AB110" s="35"/>
      <c r="AC110" s="35"/>
      <c r="AD110" s="35"/>
      <c r="AE110" s="35"/>
    </row>
    <row r="111" spans="1:47" s="1" customFormat="1" ht="12" customHeight="1">
      <c r="B111" s="22"/>
      <c r="C111" s="30" t="s">
        <v>110</v>
      </c>
      <c r="D111" s="23"/>
      <c r="E111" s="23"/>
      <c r="F111" s="23"/>
      <c r="G111" s="23"/>
      <c r="H111" s="23"/>
      <c r="I111" s="23"/>
      <c r="J111" s="23"/>
      <c r="K111" s="23"/>
      <c r="L111" s="21"/>
    </row>
    <row r="112" spans="1:47" s="2" customFormat="1" ht="16.5" customHeight="1">
      <c r="A112" s="35"/>
      <c r="B112" s="36"/>
      <c r="C112" s="37"/>
      <c r="D112" s="37"/>
      <c r="E112" s="329" t="s">
        <v>924</v>
      </c>
      <c r="F112" s="331"/>
      <c r="G112" s="331"/>
      <c r="H112" s="331"/>
      <c r="I112" s="37"/>
      <c r="J112" s="37"/>
      <c r="K112" s="37"/>
      <c r="L112" s="52"/>
      <c r="S112" s="35"/>
      <c r="T112" s="35"/>
      <c r="U112" s="35"/>
      <c r="V112" s="35"/>
      <c r="W112" s="35"/>
      <c r="X112" s="35"/>
      <c r="Y112" s="35"/>
      <c r="Z112" s="35"/>
      <c r="AA112" s="35"/>
      <c r="AB112" s="35"/>
      <c r="AC112" s="35"/>
      <c r="AD112" s="35"/>
      <c r="AE112" s="35"/>
    </row>
    <row r="113" spans="1:65" s="2" customFormat="1" ht="12" customHeight="1">
      <c r="A113" s="35"/>
      <c r="B113" s="36"/>
      <c r="C113" s="30" t="s">
        <v>112</v>
      </c>
      <c r="D113" s="37"/>
      <c r="E113" s="37"/>
      <c r="F113" s="37"/>
      <c r="G113" s="37"/>
      <c r="H113" s="37"/>
      <c r="I113" s="37"/>
      <c r="J113" s="37"/>
      <c r="K113" s="37"/>
      <c r="L113" s="52"/>
      <c r="S113" s="35"/>
      <c r="T113" s="35"/>
      <c r="U113" s="35"/>
      <c r="V113" s="35"/>
      <c r="W113" s="35"/>
      <c r="X113" s="35"/>
      <c r="Y113" s="35"/>
      <c r="Z113" s="35"/>
      <c r="AA113" s="35"/>
      <c r="AB113" s="35"/>
      <c r="AC113" s="35"/>
      <c r="AD113" s="35"/>
      <c r="AE113" s="35"/>
    </row>
    <row r="114" spans="1:65" s="2" customFormat="1" ht="16.5" customHeight="1">
      <c r="A114" s="35"/>
      <c r="B114" s="36"/>
      <c r="C114" s="37"/>
      <c r="D114" s="37"/>
      <c r="E114" s="277" t="str">
        <f>E11</f>
        <v>D.3.1 - Lékařská technologie</v>
      </c>
      <c r="F114" s="331"/>
      <c r="G114" s="331"/>
      <c r="H114" s="331"/>
      <c r="I114" s="37"/>
      <c r="J114" s="37"/>
      <c r="K114" s="37"/>
      <c r="L114" s="52"/>
      <c r="S114" s="35"/>
      <c r="T114" s="35"/>
      <c r="U114" s="35"/>
      <c r="V114" s="35"/>
      <c r="W114" s="35"/>
      <c r="X114" s="35"/>
      <c r="Y114" s="35"/>
      <c r="Z114" s="35"/>
      <c r="AA114" s="35"/>
      <c r="AB114" s="35"/>
      <c r="AC114" s="35"/>
      <c r="AD114" s="35"/>
      <c r="AE114" s="35"/>
    </row>
    <row r="115" spans="1:65" s="2" customFormat="1" ht="6.9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2" customFormat="1" ht="12" customHeight="1">
      <c r="A116" s="35"/>
      <c r="B116" s="36"/>
      <c r="C116" s="30" t="s">
        <v>20</v>
      </c>
      <c r="D116" s="37"/>
      <c r="E116" s="37"/>
      <c r="F116" s="28" t="str">
        <f>F14</f>
        <v>Oblastní nemocnice Jičín</v>
      </c>
      <c r="G116" s="37"/>
      <c r="H116" s="37"/>
      <c r="I116" s="30" t="s">
        <v>22</v>
      </c>
      <c r="J116" s="67" t="str">
        <f>IF(J14="","",J14)</f>
        <v>30. 11. 2022</v>
      </c>
      <c r="K116" s="37"/>
      <c r="L116" s="52"/>
      <c r="S116" s="35"/>
      <c r="T116" s="35"/>
      <c r="U116" s="35"/>
      <c r="V116" s="35"/>
      <c r="W116" s="35"/>
      <c r="X116" s="35"/>
      <c r="Y116" s="35"/>
      <c r="Z116" s="35"/>
      <c r="AA116" s="35"/>
      <c r="AB116" s="35"/>
      <c r="AC116" s="35"/>
      <c r="AD116" s="35"/>
      <c r="AE116" s="35"/>
    </row>
    <row r="117" spans="1:65" s="2" customFormat="1" ht="6.95" customHeight="1">
      <c r="A117" s="35"/>
      <c r="B117" s="36"/>
      <c r="C117" s="37"/>
      <c r="D117" s="37"/>
      <c r="E117" s="37"/>
      <c r="F117" s="37"/>
      <c r="G117" s="37"/>
      <c r="H117" s="37"/>
      <c r="I117" s="37"/>
      <c r="J117" s="37"/>
      <c r="K117" s="37"/>
      <c r="L117" s="52"/>
      <c r="S117" s="35"/>
      <c r="T117" s="35"/>
      <c r="U117" s="35"/>
      <c r="V117" s="35"/>
      <c r="W117" s="35"/>
      <c r="X117" s="35"/>
      <c r="Y117" s="35"/>
      <c r="Z117" s="35"/>
      <c r="AA117" s="35"/>
      <c r="AB117" s="35"/>
      <c r="AC117" s="35"/>
      <c r="AD117" s="35"/>
      <c r="AE117" s="35"/>
    </row>
    <row r="118" spans="1:65" s="2" customFormat="1" ht="15.2" customHeight="1">
      <c r="A118" s="35"/>
      <c r="B118" s="36"/>
      <c r="C118" s="30" t="s">
        <v>24</v>
      </c>
      <c r="D118" s="37"/>
      <c r="E118" s="37"/>
      <c r="F118" s="28" t="str">
        <f>E17</f>
        <v>Oblastní nemocnice Jičín a.s.</v>
      </c>
      <c r="G118" s="37"/>
      <c r="H118" s="37"/>
      <c r="I118" s="30" t="s">
        <v>31</v>
      </c>
      <c r="J118" s="33" t="str">
        <f>E23</f>
        <v>SPECTA, s.r.o.</v>
      </c>
      <c r="K118" s="37"/>
      <c r="L118" s="52"/>
      <c r="S118" s="35"/>
      <c r="T118" s="35"/>
      <c r="U118" s="35"/>
      <c r="V118" s="35"/>
      <c r="W118" s="35"/>
      <c r="X118" s="35"/>
      <c r="Y118" s="35"/>
      <c r="Z118" s="35"/>
      <c r="AA118" s="35"/>
      <c r="AB118" s="35"/>
      <c r="AC118" s="35"/>
      <c r="AD118" s="35"/>
      <c r="AE118" s="35"/>
    </row>
    <row r="119" spans="1:65" s="2" customFormat="1" ht="15.2" customHeight="1">
      <c r="A119" s="35"/>
      <c r="B119" s="36"/>
      <c r="C119" s="30" t="s">
        <v>29</v>
      </c>
      <c r="D119" s="37"/>
      <c r="E119" s="37"/>
      <c r="F119" s="28" t="str">
        <f>IF(E20="","",E20)</f>
        <v>Vyplň údaj</v>
      </c>
      <c r="G119" s="37"/>
      <c r="H119" s="37"/>
      <c r="I119" s="30" t="s">
        <v>36</v>
      </c>
      <c r="J119" s="33" t="str">
        <f>E26</f>
        <v>Tomáš Václavík</v>
      </c>
      <c r="K119" s="37"/>
      <c r="L119" s="52"/>
      <c r="S119" s="35"/>
      <c r="T119" s="35"/>
      <c r="U119" s="35"/>
      <c r="V119" s="35"/>
      <c r="W119" s="35"/>
      <c r="X119" s="35"/>
      <c r="Y119" s="35"/>
      <c r="Z119" s="35"/>
      <c r="AA119" s="35"/>
      <c r="AB119" s="35"/>
      <c r="AC119" s="35"/>
      <c r="AD119" s="35"/>
      <c r="AE119" s="35"/>
    </row>
    <row r="120" spans="1:65" s="2" customFormat="1" ht="10.35" customHeight="1">
      <c r="A120" s="35"/>
      <c r="B120" s="36"/>
      <c r="C120" s="37"/>
      <c r="D120" s="37"/>
      <c r="E120" s="37"/>
      <c r="F120" s="37"/>
      <c r="G120" s="37"/>
      <c r="H120" s="37"/>
      <c r="I120" s="37"/>
      <c r="J120" s="37"/>
      <c r="K120" s="37"/>
      <c r="L120" s="52"/>
      <c r="S120" s="35"/>
      <c r="T120" s="35"/>
      <c r="U120" s="35"/>
      <c r="V120" s="35"/>
      <c r="W120" s="35"/>
      <c r="X120" s="35"/>
      <c r="Y120" s="35"/>
      <c r="Z120" s="35"/>
      <c r="AA120" s="35"/>
      <c r="AB120" s="35"/>
      <c r="AC120" s="35"/>
      <c r="AD120" s="35"/>
      <c r="AE120" s="35"/>
    </row>
    <row r="121" spans="1:65" s="11" customFormat="1" ht="29.25" customHeight="1">
      <c r="A121" s="165"/>
      <c r="B121" s="166"/>
      <c r="C121" s="167" t="s">
        <v>135</v>
      </c>
      <c r="D121" s="168" t="s">
        <v>64</v>
      </c>
      <c r="E121" s="168" t="s">
        <v>60</v>
      </c>
      <c r="F121" s="168" t="s">
        <v>61</v>
      </c>
      <c r="G121" s="168" t="s">
        <v>136</v>
      </c>
      <c r="H121" s="168" t="s">
        <v>137</v>
      </c>
      <c r="I121" s="168" t="s">
        <v>138</v>
      </c>
      <c r="J121" s="169" t="s">
        <v>116</v>
      </c>
      <c r="K121" s="170" t="s">
        <v>139</v>
      </c>
      <c r="L121" s="171"/>
      <c r="M121" s="76" t="s">
        <v>1</v>
      </c>
      <c r="N121" s="77" t="s">
        <v>43</v>
      </c>
      <c r="O121" s="77" t="s">
        <v>140</v>
      </c>
      <c r="P121" s="77" t="s">
        <v>141</v>
      </c>
      <c r="Q121" s="77" t="s">
        <v>142</v>
      </c>
      <c r="R121" s="77" t="s">
        <v>143</v>
      </c>
      <c r="S121" s="77" t="s">
        <v>144</v>
      </c>
      <c r="T121" s="78" t="s">
        <v>145</v>
      </c>
      <c r="U121" s="165"/>
      <c r="V121" s="165"/>
      <c r="W121" s="165"/>
      <c r="X121" s="165"/>
      <c r="Y121" s="165"/>
      <c r="Z121" s="165"/>
      <c r="AA121" s="165"/>
      <c r="AB121" s="165"/>
      <c r="AC121" s="165"/>
      <c r="AD121" s="165"/>
      <c r="AE121" s="165"/>
    </row>
    <row r="122" spans="1:65" s="2" customFormat="1" ht="22.9" customHeight="1">
      <c r="A122" s="35"/>
      <c r="B122" s="36"/>
      <c r="C122" s="83" t="s">
        <v>146</v>
      </c>
      <c r="D122" s="37"/>
      <c r="E122" s="37"/>
      <c r="F122" s="37"/>
      <c r="G122" s="37"/>
      <c r="H122" s="37"/>
      <c r="I122" s="37"/>
      <c r="J122" s="172">
        <f>BK122</f>
        <v>0</v>
      </c>
      <c r="K122" s="37"/>
      <c r="L122" s="40"/>
      <c r="M122" s="79"/>
      <c r="N122" s="173"/>
      <c r="O122" s="80"/>
      <c r="P122" s="174">
        <f>P123</f>
        <v>0</v>
      </c>
      <c r="Q122" s="80"/>
      <c r="R122" s="174">
        <f>R123</f>
        <v>0</v>
      </c>
      <c r="S122" s="80"/>
      <c r="T122" s="175">
        <f>T123</f>
        <v>0</v>
      </c>
      <c r="U122" s="35"/>
      <c r="V122" s="35"/>
      <c r="W122" s="35"/>
      <c r="X122" s="35"/>
      <c r="Y122" s="35"/>
      <c r="Z122" s="35"/>
      <c r="AA122" s="35"/>
      <c r="AB122" s="35"/>
      <c r="AC122" s="35"/>
      <c r="AD122" s="35"/>
      <c r="AE122" s="35"/>
      <c r="AT122" s="18" t="s">
        <v>78</v>
      </c>
      <c r="AU122" s="18" t="s">
        <v>118</v>
      </c>
      <c r="BK122" s="176">
        <f>BK123</f>
        <v>0</v>
      </c>
    </row>
    <row r="123" spans="1:65" s="12" customFormat="1" ht="25.9" customHeight="1">
      <c r="B123" s="177"/>
      <c r="C123" s="178"/>
      <c r="D123" s="179" t="s">
        <v>78</v>
      </c>
      <c r="E123" s="180" t="s">
        <v>250</v>
      </c>
      <c r="F123" s="180" t="s">
        <v>251</v>
      </c>
      <c r="G123" s="178"/>
      <c r="H123" s="178"/>
      <c r="I123" s="181"/>
      <c r="J123" s="182">
        <f>BK123</f>
        <v>0</v>
      </c>
      <c r="K123" s="178"/>
      <c r="L123" s="183"/>
      <c r="M123" s="184"/>
      <c r="N123" s="185"/>
      <c r="O123" s="185"/>
      <c r="P123" s="186">
        <f>P124</f>
        <v>0</v>
      </c>
      <c r="Q123" s="185"/>
      <c r="R123" s="186">
        <f>R124</f>
        <v>0</v>
      </c>
      <c r="S123" s="185"/>
      <c r="T123" s="187">
        <f>T124</f>
        <v>0</v>
      </c>
      <c r="AR123" s="188" t="s">
        <v>88</v>
      </c>
      <c r="AT123" s="189" t="s">
        <v>78</v>
      </c>
      <c r="AU123" s="189" t="s">
        <v>79</v>
      </c>
      <c r="AY123" s="188" t="s">
        <v>149</v>
      </c>
      <c r="BK123" s="190">
        <f>BK124</f>
        <v>0</v>
      </c>
    </row>
    <row r="124" spans="1:65" s="12" customFormat="1" ht="22.9" customHeight="1">
      <c r="B124" s="177"/>
      <c r="C124" s="178"/>
      <c r="D124" s="179" t="s">
        <v>78</v>
      </c>
      <c r="E124" s="191" t="s">
        <v>928</v>
      </c>
      <c r="F124" s="191" t="s">
        <v>929</v>
      </c>
      <c r="G124" s="178"/>
      <c r="H124" s="178"/>
      <c r="I124" s="181"/>
      <c r="J124" s="192">
        <f>BK124</f>
        <v>0</v>
      </c>
      <c r="K124" s="178"/>
      <c r="L124" s="183"/>
      <c r="M124" s="184"/>
      <c r="N124" s="185"/>
      <c r="O124" s="185"/>
      <c r="P124" s="186">
        <f>SUM(P125:P137)</f>
        <v>0</v>
      </c>
      <c r="Q124" s="185"/>
      <c r="R124" s="186">
        <f>SUM(R125:R137)</f>
        <v>0</v>
      </c>
      <c r="S124" s="185"/>
      <c r="T124" s="187">
        <f>SUM(T125:T137)</f>
        <v>0</v>
      </c>
      <c r="AR124" s="188" t="s">
        <v>88</v>
      </c>
      <c r="AT124" s="189" t="s">
        <v>78</v>
      </c>
      <c r="AU124" s="189" t="s">
        <v>86</v>
      </c>
      <c r="AY124" s="188" t="s">
        <v>149</v>
      </c>
      <c r="BK124" s="190">
        <f>SUM(BK125:BK137)</f>
        <v>0</v>
      </c>
    </row>
    <row r="125" spans="1:65" s="2" customFormat="1" ht="21.75" customHeight="1">
      <c r="A125" s="35"/>
      <c r="B125" s="36"/>
      <c r="C125" s="193" t="s">
        <v>86</v>
      </c>
      <c r="D125" s="193" t="s">
        <v>152</v>
      </c>
      <c r="E125" s="194" t="s">
        <v>930</v>
      </c>
      <c r="F125" s="195" t="s">
        <v>931</v>
      </c>
      <c r="G125" s="196" t="s">
        <v>298</v>
      </c>
      <c r="H125" s="197">
        <v>1</v>
      </c>
      <c r="I125" s="198"/>
      <c r="J125" s="199">
        <f>ROUND(I125*H125,2)</f>
        <v>0</v>
      </c>
      <c r="K125" s="200"/>
      <c r="L125" s="40"/>
      <c r="M125" s="201" t="s">
        <v>1</v>
      </c>
      <c r="N125" s="202" t="s">
        <v>44</v>
      </c>
      <c r="O125" s="72"/>
      <c r="P125" s="203">
        <f>O125*H125</f>
        <v>0</v>
      </c>
      <c r="Q125" s="203">
        <v>0</v>
      </c>
      <c r="R125" s="203">
        <f>Q125*H125</f>
        <v>0</v>
      </c>
      <c r="S125" s="203">
        <v>0</v>
      </c>
      <c r="T125" s="204">
        <f>S125*H125</f>
        <v>0</v>
      </c>
      <c r="U125" s="35"/>
      <c r="V125" s="35"/>
      <c r="W125" s="35"/>
      <c r="X125" s="35"/>
      <c r="Y125" s="35"/>
      <c r="Z125" s="35"/>
      <c r="AA125" s="35"/>
      <c r="AB125" s="35"/>
      <c r="AC125" s="35"/>
      <c r="AD125" s="35"/>
      <c r="AE125" s="35"/>
      <c r="AR125" s="205" t="s">
        <v>242</v>
      </c>
      <c r="AT125" s="205" t="s">
        <v>152</v>
      </c>
      <c r="AU125" s="205" t="s">
        <v>88</v>
      </c>
      <c r="AY125" s="18" t="s">
        <v>149</v>
      </c>
      <c r="BE125" s="206">
        <f>IF(N125="základní",J125,0)</f>
        <v>0</v>
      </c>
      <c r="BF125" s="206">
        <f>IF(N125="snížená",J125,0)</f>
        <v>0</v>
      </c>
      <c r="BG125" s="206">
        <f>IF(N125="zákl. přenesená",J125,0)</f>
        <v>0</v>
      </c>
      <c r="BH125" s="206">
        <f>IF(N125="sníž. přenesená",J125,0)</f>
        <v>0</v>
      </c>
      <c r="BI125" s="206">
        <f>IF(N125="nulová",J125,0)</f>
        <v>0</v>
      </c>
      <c r="BJ125" s="18" t="s">
        <v>86</v>
      </c>
      <c r="BK125" s="206">
        <f>ROUND(I125*H125,2)</f>
        <v>0</v>
      </c>
      <c r="BL125" s="18" t="s">
        <v>242</v>
      </c>
      <c r="BM125" s="205" t="s">
        <v>932</v>
      </c>
    </row>
    <row r="126" spans="1:65" s="2" customFormat="1" ht="58.5">
      <c r="A126" s="35"/>
      <c r="B126" s="36"/>
      <c r="C126" s="37"/>
      <c r="D126" s="207" t="s">
        <v>157</v>
      </c>
      <c r="E126" s="37"/>
      <c r="F126" s="208" t="s">
        <v>933</v>
      </c>
      <c r="G126" s="37"/>
      <c r="H126" s="37"/>
      <c r="I126" s="209"/>
      <c r="J126" s="37"/>
      <c r="K126" s="37"/>
      <c r="L126" s="40"/>
      <c r="M126" s="210"/>
      <c r="N126" s="211"/>
      <c r="O126" s="72"/>
      <c r="P126" s="72"/>
      <c r="Q126" s="72"/>
      <c r="R126" s="72"/>
      <c r="S126" s="72"/>
      <c r="T126" s="73"/>
      <c r="U126" s="35"/>
      <c r="V126" s="35"/>
      <c r="W126" s="35"/>
      <c r="X126" s="35"/>
      <c r="Y126" s="35"/>
      <c r="Z126" s="35"/>
      <c r="AA126" s="35"/>
      <c r="AB126" s="35"/>
      <c r="AC126" s="35"/>
      <c r="AD126" s="35"/>
      <c r="AE126" s="35"/>
      <c r="AT126" s="18" t="s">
        <v>157</v>
      </c>
      <c r="AU126" s="18" t="s">
        <v>88</v>
      </c>
    </row>
    <row r="127" spans="1:65" s="2" customFormat="1" ht="24.2" customHeight="1">
      <c r="A127" s="35"/>
      <c r="B127" s="36"/>
      <c r="C127" s="193" t="s">
        <v>88</v>
      </c>
      <c r="D127" s="193" t="s">
        <v>152</v>
      </c>
      <c r="E127" s="194" t="s">
        <v>934</v>
      </c>
      <c r="F127" s="195" t="s">
        <v>935</v>
      </c>
      <c r="G127" s="196" t="s">
        <v>298</v>
      </c>
      <c r="H127" s="197">
        <v>1</v>
      </c>
      <c r="I127" s="198"/>
      <c r="J127" s="199">
        <f>ROUND(I127*H127,2)</f>
        <v>0</v>
      </c>
      <c r="K127" s="200"/>
      <c r="L127" s="40"/>
      <c r="M127" s="201" t="s">
        <v>1</v>
      </c>
      <c r="N127" s="202" t="s">
        <v>44</v>
      </c>
      <c r="O127" s="72"/>
      <c r="P127" s="203">
        <f>O127*H127</f>
        <v>0</v>
      </c>
      <c r="Q127" s="203">
        <v>0</v>
      </c>
      <c r="R127" s="203">
        <f>Q127*H127</f>
        <v>0</v>
      </c>
      <c r="S127" s="203">
        <v>0</v>
      </c>
      <c r="T127" s="204">
        <f>S127*H127</f>
        <v>0</v>
      </c>
      <c r="U127" s="35"/>
      <c r="V127" s="35"/>
      <c r="W127" s="35"/>
      <c r="X127" s="35"/>
      <c r="Y127" s="35"/>
      <c r="Z127" s="35"/>
      <c r="AA127" s="35"/>
      <c r="AB127" s="35"/>
      <c r="AC127" s="35"/>
      <c r="AD127" s="35"/>
      <c r="AE127" s="35"/>
      <c r="AR127" s="205" t="s">
        <v>242</v>
      </c>
      <c r="AT127" s="205" t="s">
        <v>152</v>
      </c>
      <c r="AU127" s="205" t="s">
        <v>88</v>
      </c>
      <c r="AY127" s="18" t="s">
        <v>149</v>
      </c>
      <c r="BE127" s="206">
        <f>IF(N127="základní",J127,0)</f>
        <v>0</v>
      </c>
      <c r="BF127" s="206">
        <f>IF(N127="snížená",J127,0)</f>
        <v>0</v>
      </c>
      <c r="BG127" s="206">
        <f>IF(N127="zákl. přenesená",J127,0)</f>
        <v>0</v>
      </c>
      <c r="BH127" s="206">
        <f>IF(N127="sníž. přenesená",J127,0)</f>
        <v>0</v>
      </c>
      <c r="BI127" s="206">
        <f>IF(N127="nulová",J127,0)</f>
        <v>0</v>
      </c>
      <c r="BJ127" s="18" t="s">
        <v>86</v>
      </c>
      <c r="BK127" s="206">
        <f>ROUND(I127*H127,2)</f>
        <v>0</v>
      </c>
      <c r="BL127" s="18" t="s">
        <v>242</v>
      </c>
      <c r="BM127" s="205" t="s">
        <v>936</v>
      </c>
    </row>
    <row r="128" spans="1:65" s="2" customFormat="1" ht="48.75">
      <c r="A128" s="35"/>
      <c r="B128" s="36"/>
      <c r="C128" s="37"/>
      <c r="D128" s="207" t="s">
        <v>157</v>
      </c>
      <c r="E128" s="37"/>
      <c r="F128" s="208" t="s">
        <v>937</v>
      </c>
      <c r="G128" s="37"/>
      <c r="H128" s="37"/>
      <c r="I128" s="209"/>
      <c r="J128" s="37"/>
      <c r="K128" s="37"/>
      <c r="L128" s="40"/>
      <c r="M128" s="210"/>
      <c r="N128" s="211"/>
      <c r="O128" s="72"/>
      <c r="P128" s="72"/>
      <c r="Q128" s="72"/>
      <c r="R128" s="72"/>
      <c r="S128" s="72"/>
      <c r="T128" s="73"/>
      <c r="U128" s="35"/>
      <c r="V128" s="35"/>
      <c r="W128" s="35"/>
      <c r="X128" s="35"/>
      <c r="Y128" s="35"/>
      <c r="Z128" s="35"/>
      <c r="AA128" s="35"/>
      <c r="AB128" s="35"/>
      <c r="AC128" s="35"/>
      <c r="AD128" s="35"/>
      <c r="AE128" s="35"/>
      <c r="AT128" s="18" t="s">
        <v>157</v>
      </c>
      <c r="AU128" s="18" t="s">
        <v>88</v>
      </c>
    </row>
    <row r="129" spans="1:65" s="2" customFormat="1" ht="24.2" customHeight="1">
      <c r="A129" s="35"/>
      <c r="B129" s="36"/>
      <c r="C129" s="193" t="s">
        <v>171</v>
      </c>
      <c r="D129" s="193" t="s">
        <v>152</v>
      </c>
      <c r="E129" s="194" t="s">
        <v>938</v>
      </c>
      <c r="F129" s="195" t="s">
        <v>939</v>
      </c>
      <c r="G129" s="196" t="s">
        <v>298</v>
      </c>
      <c r="H129" s="197">
        <v>1</v>
      </c>
      <c r="I129" s="198"/>
      <c r="J129" s="199">
        <f>ROUND(I129*H129,2)</f>
        <v>0</v>
      </c>
      <c r="K129" s="200"/>
      <c r="L129" s="40"/>
      <c r="M129" s="201" t="s">
        <v>1</v>
      </c>
      <c r="N129" s="202" t="s">
        <v>44</v>
      </c>
      <c r="O129" s="72"/>
      <c r="P129" s="203">
        <f>O129*H129</f>
        <v>0</v>
      </c>
      <c r="Q129" s="203">
        <v>0</v>
      </c>
      <c r="R129" s="203">
        <f>Q129*H129</f>
        <v>0</v>
      </c>
      <c r="S129" s="203">
        <v>0</v>
      </c>
      <c r="T129" s="204">
        <f>S129*H129</f>
        <v>0</v>
      </c>
      <c r="U129" s="35"/>
      <c r="V129" s="35"/>
      <c r="W129" s="35"/>
      <c r="X129" s="35"/>
      <c r="Y129" s="35"/>
      <c r="Z129" s="35"/>
      <c r="AA129" s="35"/>
      <c r="AB129" s="35"/>
      <c r="AC129" s="35"/>
      <c r="AD129" s="35"/>
      <c r="AE129" s="35"/>
      <c r="AR129" s="205" t="s">
        <v>242</v>
      </c>
      <c r="AT129" s="205" t="s">
        <v>152</v>
      </c>
      <c r="AU129" s="205" t="s">
        <v>88</v>
      </c>
      <c r="AY129" s="18" t="s">
        <v>149</v>
      </c>
      <c r="BE129" s="206">
        <f>IF(N129="základní",J129,0)</f>
        <v>0</v>
      </c>
      <c r="BF129" s="206">
        <f>IF(N129="snížená",J129,0)</f>
        <v>0</v>
      </c>
      <c r="BG129" s="206">
        <f>IF(N129="zákl. přenesená",J129,0)</f>
        <v>0</v>
      </c>
      <c r="BH129" s="206">
        <f>IF(N129="sníž. přenesená",J129,0)</f>
        <v>0</v>
      </c>
      <c r="BI129" s="206">
        <f>IF(N129="nulová",J129,0)</f>
        <v>0</v>
      </c>
      <c r="BJ129" s="18" t="s">
        <v>86</v>
      </c>
      <c r="BK129" s="206">
        <f>ROUND(I129*H129,2)</f>
        <v>0</v>
      </c>
      <c r="BL129" s="18" t="s">
        <v>242</v>
      </c>
      <c r="BM129" s="205" t="s">
        <v>940</v>
      </c>
    </row>
    <row r="130" spans="1:65" s="2" customFormat="1" ht="68.25">
      <c r="A130" s="35"/>
      <c r="B130" s="36"/>
      <c r="C130" s="37"/>
      <c r="D130" s="207" t="s">
        <v>157</v>
      </c>
      <c r="E130" s="37"/>
      <c r="F130" s="208" t="s">
        <v>941</v>
      </c>
      <c r="G130" s="37"/>
      <c r="H130" s="37"/>
      <c r="I130" s="209"/>
      <c r="J130" s="37"/>
      <c r="K130" s="37"/>
      <c r="L130" s="40"/>
      <c r="M130" s="210"/>
      <c r="N130" s="211"/>
      <c r="O130" s="72"/>
      <c r="P130" s="72"/>
      <c r="Q130" s="72"/>
      <c r="R130" s="72"/>
      <c r="S130" s="72"/>
      <c r="T130" s="73"/>
      <c r="U130" s="35"/>
      <c r="V130" s="35"/>
      <c r="W130" s="35"/>
      <c r="X130" s="35"/>
      <c r="Y130" s="35"/>
      <c r="Z130" s="35"/>
      <c r="AA130" s="35"/>
      <c r="AB130" s="35"/>
      <c r="AC130" s="35"/>
      <c r="AD130" s="35"/>
      <c r="AE130" s="35"/>
      <c r="AT130" s="18" t="s">
        <v>157</v>
      </c>
      <c r="AU130" s="18" t="s">
        <v>88</v>
      </c>
    </row>
    <row r="131" spans="1:65" s="2" customFormat="1" ht="21.75" customHeight="1">
      <c r="A131" s="35"/>
      <c r="B131" s="36"/>
      <c r="C131" s="193" t="s">
        <v>150</v>
      </c>
      <c r="D131" s="193" t="s">
        <v>152</v>
      </c>
      <c r="E131" s="194" t="s">
        <v>942</v>
      </c>
      <c r="F131" s="195" t="s">
        <v>943</v>
      </c>
      <c r="G131" s="196" t="s">
        <v>298</v>
      </c>
      <c r="H131" s="197">
        <v>1</v>
      </c>
      <c r="I131" s="198"/>
      <c r="J131" s="199">
        <f>ROUND(I131*H131,2)</f>
        <v>0</v>
      </c>
      <c r="K131" s="200"/>
      <c r="L131" s="40"/>
      <c r="M131" s="201" t="s">
        <v>1</v>
      </c>
      <c r="N131" s="202" t="s">
        <v>44</v>
      </c>
      <c r="O131" s="72"/>
      <c r="P131" s="203">
        <f>O131*H131</f>
        <v>0</v>
      </c>
      <c r="Q131" s="203">
        <v>0</v>
      </c>
      <c r="R131" s="203">
        <f>Q131*H131</f>
        <v>0</v>
      </c>
      <c r="S131" s="203">
        <v>0</v>
      </c>
      <c r="T131" s="204">
        <f>S131*H131</f>
        <v>0</v>
      </c>
      <c r="U131" s="35"/>
      <c r="V131" s="35"/>
      <c r="W131" s="35"/>
      <c r="X131" s="35"/>
      <c r="Y131" s="35"/>
      <c r="Z131" s="35"/>
      <c r="AA131" s="35"/>
      <c r="AB131" s="35"/>
      <c r="AC131" s="35"/>
      <c r="AD131" s="35"/>
      <c r="AE131" s="35"/>
      <c r="AR131" s="205" t="s">
        <v>242</v>
      </c>
      <c r="AT131" s="205" t="s">
        <v>152</v>
      </c>
      <c r="AU131" s="205" t="s">
        <v>88</v>
      </c>
      <c r="AY131" s="18" t="s">
        <v>149</v>
      </c>
      <c r="BE131" s="206">
        <f>IF(N131="základní",J131,0)</f>
        <v>0</v>
      </c>
      <c r="BF131" s="206">
        <f>IF(N131="snížená",J131,0)</f>
        <v>0</v>
      </c>
      <c r="BG131" s="206">
        <f>IF(N131="zákl. přenesená",J131,0)</f>
        <v>0</v>
      </c>
      <c r="BH131" s="206">
        <f>IF(N131="sníž. přenesená",J131,0)</f>
        <v>0</v>
      </c>
      <c r="BI131" s="206">
        <f>IF(N131="nulová",J131,0)</f>
        <v>0</v>
      </c>
      <c r="BJ131" s="18" t="s">
        <v>86</v>
      </c>
      <c r="BK131" s="206">
        <f>ROUND(I131*H131,2)</f>
        <v>0</v>
      </c>
      <c r="BL131" s="18" t="s">
        <v>242</v>
      </c>
      <c r="BM131" s="205" t="s">
        <v>944</v>
      </c>
    </row>
    <row r="132" spans="1:65" s="2" customFormat="1" ht="39">
      <c r="A132" s="35"/>
      <c r="B132" s="36"/>
      <c r="C132" s="37"/>
      <c r="D132" s="207" t="s">
        <v>157</v>
      </c>
      <c r="E132" s="37"/>
      <c r="F132" s="208" t="s">
        <v>945</v>
      </c>
      <c r="G132" s="37"/>
      <c r="H132" s="37"/>
      <c r="I132" s="209"/>
      <c r="J132" s="37"/>
      <c r="K132" s="37"/>
      <c r="L132" s="40"/>
      <c r="M132" s="210"/>
      <c r="N132" s="211"/>
      <c r="O132" s="72"/>
      <c r="P132" s="72"/>
      <c r="Q132" s="72"/>
      <c r="R132" s="72"/>
      <c r="S132" s="72"/>
      <c r="T132" s="73"/>
      <c r="U132" s="35"/>
      <c r="V132" s="35"/>
      <c r="W132" s="35"/>
      <c r="X132" s="35"/>
      <c r="Y132" s="35"/>
      <c r="Z132" s="35"/>
      <c r="AA132" s="35"/>
      <c r="AB132" s="35"/>
      <c r="AC132" s="35"/>
      <c r="AD132" s="35"/>
      <c r="AE132" s="35"/>
      <c r="AT132" s="18" t="s">
        <v>157</v>
      </c>
      <c r="AU132" s="18" t="s">
        <v>88</v>
      </c>
    </row>
    <row r="133" spans="1:65" s="2" customFormat="1" ht="16.5" customHeight="1">
      <c r="A133" s="35"/>
      <c r="B133" s="36"/>
      <c r="C133" s="193" t="s">
        <v>178</v>
      </c>
      <c r="D133" s="193" t="s">
        <v>152</v>
      </c>
      <c r="E133" s="194" t="s">
        <v>946</v>
      </c>
      <c r="F133" s="195" t="s">
        <v>947</v>
      </c>
      <c r="G133" s="196" t="s">
        <v>298</v>
      </c>
      <c r="H133" s="197">
        <v>1</v>
      </c>
      <c r="I133" s="198"/>
      <c r="J133" s="199">
        <f>ROUND(I133*H133,2)</f>
        <v>0</v>
      </c>
      <c r="K133" s="200"/>
      <c r="L133" s="40"/>
      <c r="M133" s="201" t="s">
        <v>1</v>
      </c>
      <c r="N133" s="202" t="s">
        <v>44</v>
      </c>
      <c r="O133" s="72"/>
      <c r="P133" s="203">
        <f>O133*H133</f>
        <v>0</v>
      </c>
      <c r="Q133" s="203">
        <v>0</v>
      </c>
      <c r="R133" s="203">
        <f>Q133*H133</f>
        <v>0</v>
      </c>
      <c r="S133" s="203">
        <v>0</v>
      </c>
      <c r="T133" s="204">
        <f>S133*H133</f>
        <v>0</v>
      </c>
      <c r="U133" s="35"/>
      <c r="V133" s="35"/>
      <c r="W133" s="35"/>
      <c r="X133" s="35"/>
      <c r="Y133" s="35"/>
      <c r="Z133" s="35"/>
      <c r="AA133" s="35"/>
      <c r="AB133" s="35"/>
      <c r="AC133" s="35"/>
      <c r="AD133" s="35"/>
      <c r="AE133" s="35"/>
      <c r="AR133" s="205" t="s">
        <v>242</v>
      </c>
      <c r="AT133" s="205" t="s">
        <v>152</v>
      </c>
      <c r="AU133" s="205" t="s">
        <v>88</v>
      </c>
      <c r="AY133" s="18" t="s">
        <v>149</v>
      </c>
      <c r="BE133" s="206">
        <f>IF(N133="základní",J133,0)</f>
        <v>0</v>
      </c>
      <c r="BF133" s="206">
        <f>IF(N133="snížená",J133,0)</f>
        <v>0</v>
      </c>
      <c r="BG133" s="206">
        <f>IF(N133="zákl. přenesená",J133,0)</f>
        <v>0</v>
      </c>
      <c r="BH133" s="206">
        <f>IF(N133="sníž. přenesená",J133,0)</f>
        <v>0</v>
      </c>
      <c r="BI133" s="206">
        <f>IF(N133="nulová",J133,0)</f>
        <v>0</v>
      </c>
      <c r="BJ133" s="18" t="s">
        <v>86</v>
      </c>
      <c r="BK133" s="206">
        <f>ROUND(I133*H133,2)</f>
        <v>0</v>
      </c>
      <c r="BL133" s="18" t="s">
        <v>242</v>
      </c>
      <c r="BM133" s="205" t="s">
        <v>948</v>
      </c>
    </row>
    <row r="134" spans="1:65" s="2" customFormat="1" ht="48.75">
      <c r="A134" s="35"/>
      <c r="B134" s="36"/>
      <c r="C134" s="37"/>
      <c r="D134" s="207" t="s">
        <v>157</v>
      </c>
      <c r="E134" s="37"/>
      <c r="F134" s="208" t="s">
        <v>949</v>
      </c>
      <c r="G134" s="37"/>
      <c r="H134" s="37"/>
      <c r="I134" s="209"/>
      <c r="J134" s="37"/>
      <c r="K134" s="37"/>
      <c r="L134" s="40"/>
      <c r="M134" s="210"/>
      <c r="N134" s="211"/>
      <c r="O134" s="72"/>
      <c r="P134" s="72"/>
      <c r="Q134" s="72"/>
      <c r="R134" s="72"/>
      <c r="S134" s="72"/>
      <c r="T134" s="73"/>
      <c r="U134" s="35"/>
      <c r="V134" s="35"/>
      <c r="W134" s="35"/>
      <c r="X134" s="35"/>
      <c r="Y134" s="35"/>
      <c r="Z134" s="35"/>
      <c r="AA134" s="35"/>
      <c r="AB134" s="35"/>
      <c r="AC134" s="35"/>
      <c r="AD134" s="35"/>
      <c r="AE134" s="35"/>
      <c r="AT134" s="18" t="s">
        <v>157</v>
      </c>
      <c r="AU134" s="18" t="s">
        <v>88</v>
      </c>
    </row>
    <row r="135" spans="1:65" s="2" customFormat="1" ht="21.75" customHeight="1">
      <c r="A135" s="35"/>
      <c r="B135" s="36"/>
      <c r="C135" s="193" t="s">
        <v>164</v>
      </c>
      <c r="D135" s="193" t="s">
        <v>152</v>
      </c>
      <c r="E135" s="194" t="s">
        <v>950</v>
      </c>
      <c r="F135" s="195" t="s">
        <v>951</v>
      </c>
      <c r="G135" s="196" t="s">
        <v>298</v>
      </c>
      <c r="H135" s="197">
        <v>1</v>
      </c>
      <c r="I135" s="198"/>
      <c r="J135" s="199">
        <f>ROUND(I135*H135,2)</f>
        <v>0</v>
      </c>
      <c r="K135" s="200"/>
      <c r="L135" s="40"/>
      <c r="M135" s="201" t="s">
        <v>1</v>
      </c>
      <c r="N135" s="202" t="s">
        <v>44</v>
      </c>
      <c r="O135" s="72"/>
      <c r="P135" s="203">
        <f>O135*H135</f>
        <v>0</v>
      </c>
      <c r="Q135" s="203">
        <v>0</v>
      </c>
      <c r="R135" s="203">
        <f>Q135*H135</f>
        <v>0</v>
      </c>
      <c r="S135" s="203">
        <v>0</v>
      </c>
      <c r="T135" s="204">
        <f>S135*H135</f>
        <v>0</v>
      </c>
      <c r="U135" s="35"/>
      <c r="V135" s="35"/>
      <c r="W135" s="35"/>
      <c r="X135" s="35"/>
      <c r="Y135" s="35"/>
      <c r="Z135" s="35"/>
      <c r="AA135" s="35"/>
      <c r="AB135" s="35"/>
      <c r="AC135" s="35"/>
      <c r="AD135" s="35"/>
      <c r="AE135" s="35"/>
      <c r="AR135" s="205" t="s">
        <v>242</v>
      </c>
      <c r="AT135" s="205" t="s">
        <v>152</v>
      </c>
      <c r="AU135" s="205" t="s">
        <v>88</v>
      </c>
      <c r="AY135" s="18" t="s">
        <v>149</v>
      </c>
      <c r="BE135" s="206">
        <f>IF(N135="základní",J135,0)</f>
        <v>0</v>
      </c>
      <c r="BF135" s="206">
        <f>IF(N135="snížená",J135,0)</f>
        <v>0</v>
      </c>
      <c r="BG135" s="206">
        <f>IF(N135="zákl. přenesená",J135,0)</f>
        <v>0</v>
      </c>
      <c r="BH135" s="206">
        <f>IF(N135="sníž. přenesená",J135,0)</f>
        <v>0</v>
      </c>
      <c r="BI135" s="206">
        <f>IF(N135="nulová",J135,0)</f>
        <v>0</v>
      </c>
      <c r="BJ135" s="18" t="s">
        <v>86</v>
      </c>
      <c r="BK135" s="206">
        <f>ROUND(I135*H135,2)</f>
        <v>0</v>
      </c>
      <c r="BL135" s="18" t="s">
        <v>242</v>
      </c>
      <c r="BM135" s="205" t="s">
        <v>952</v>
      </c>
    </row>
    <row r="136" spans="1:65" s="2" customFormat="1" ht="29.25">
      <c r="A136" s="35"/>
      <c r="B136" s="36"/>
      <c r="C136" s="37"/>
      <c r="D136" s="207" t="s">
        <v>157</v>
      </c>
      <c r="E136" s="37"/>
      <c r="F136" s="208" t="s">
        <v>953</v>
      </c>
      <c r="G136" s="37"/>
      <c r="H136" s="37"/>
      <c r="I136" s="209"/>
      <c r="J136" s="37"/>
      <c r="K136" s="37"/>
      <c r="L136" s="40"/>
      <c r="M136" s="210"/>
      <c r="N136" s="211"/>
      <c r="O136" s="72"/>
      <c r="P136" s="72"/>
      <c r="Q136" s="72"/>
      <c r="R136" s="72"/>
      <c r="S136" s="72"/>
      <c r="T136" s="73"/>
      <c r="U136" s="35"/>
      <c r="V136" s="35"/>
      <c r="W136" s="35"/>
      <c r="X136" s="35"/>
      <c r="Y136" s="35"/>
      <c r="Z136" s="35"/>
      <c r="AA136" s="35"/>
      <c r="AB136" s="35"/>
      <c r="AC136" s="35"/>
      <c r="AD136" s="35"/>
      <c r="AE136" s="35"/>
      <c r="AT136" s="18" t="s">
        <v>157</v>
      </c>
      <c r="AU136" s="18" t="s">
        <v>88</v>
      </c>
    </row>
    <row r="137" spans="1:65" s="2" customFormat="1" ht="37.9" customHeight="1">
      <c r="A137" s="35"/>
      <c r="B137" s="36"/>
      <c r="C137" s="193" t="s">
        <v>182</v>
      </c>
      <c r="D137" s="193" t="s">
        <v>152</v>
      </c>
      <c r="E137" s="194" t="s">
        <v>954</v>
      </c>
      <c r="F137" s="195" t="s">
        <v>955</v>
      </c>
      <c r="G137" s="196" t="s">
        <v>298</v>
      </c>
      <c r="H137" s="197">
        <v>1</v>
      </c>
      <c r="I137" s="198"/>
      <c r="J137" s="199">
        <f>ROUND(I137*H137,2)</f>
        <v>0</v>
      </c>
      <c r="K137" s="200"/>
      <c r="L137" s="40"/>
      <c r="M137" s="275" t="s">
        <v>1</v>
      </c>
      <c r="N137" s="276" t="s">
        <v>44</v>
      </c>
      <c r="O137" s="269"/>
      <c r="P137" s="273">
        <f>O137*H137</f>
        <v>0</v>
      </c>
      <c r="Q137" s="273">
        <v>0</v>
      </c>
      <c r="R137" s="273">
        <f>Q137*H137</f>
        <v>0</v>
      </c>
      <c r="S137" s="273">
        <v>0</v>
      </c>
      <c r="T137" s="274">
        <f>S137*H137</f>
        <v>0</v>
      </c>
      <c r="U137" s="35"/>
      <c r="V137" s="35"/>
      <c r="W137" s="35"/>
      <c r="X137" s="35"/>
      <c r="Y137" s="35"/>
      <c r="Z137" s="35"/>
      <c r="AA137" s="35"/>
      <c r="AB137" s="35"/>
      <c r="AC137" s="35"/>
      <c r="AD137" s="35"/>
      <c r="AE137" s="35"/>
      <c r="AR137" s="205" t="s">
        <v>242</v>
      </c>
      <c r="AT137" s="205" t="s">
        <v>152</v>
      </c>
      <c r="AU137" s="205" t="s">
        <v>88</v>
      </c>
      <c r="AY137" s="18" t="s">
        <v>149</v>
      </c>
      <c r="BE137" s="206">
        <f>IF(N137="základní",J137,0)</f>
        <v>0</v>
      </c>
      <c r="BF137" s="206">
        <f>IF(N137="snížená",J137,0)</f>
        <v>0</v>
      </c>
      <c r="BG137" s="206">
        <f>IF(N137="zákl. přenesená",J137,0)</f>
        <v>0</v>
      </c>
      <c r="BH137" s="206">
        <f>IF(N137="sníž. přenesená",J137,0)</f>
        <v>0</v>
      </c>
      <c r="BI137" s="206">
        <f>IF(N137="nulová",J137,0)</f>
        <v>0</v>
      </c>
      <c r="BJ137" s="18" t="s">
        <v>86</v>
      </c>
      <c r="BK137" s="206">
        <f>ROUND(I137*H137,2)</f>
        <v>0</v>
      </c>
      <c r="BL137" s="18" t="s">
        <v>242</v>
      </c>
      <c r="BM137" s="205" t="s">
        <v>956</v>
      </c>
    </row>
    <row r="138" spans="1:65" s="2" customFormat="1" ht="6.95" customHeight="1">
      <c r="A138" s="35"/>
      <c r="B138" s="55"/>
      <c r="C138" s="56"/>
      <c r="D138" s="56"/>
      <c r="E138" s="56"/>
      <c r="F138" s="56"/>
      <c r="G138" s="56"/>
      <c r="H138" s="56"/>
      <c r="I138" s="56"/>
      <c r="J138" s="56"/>
      <c r="K138" s="56"/>
      <c r="L138" s="40"/>
      <c r="M138" s="35"/>
      <c r="O138" s="35"/>
      <c r="P138" s="35"/>
      <c r="Q138" s="35"/>
      <c r="R138" s="35"/>
      <c r="S138" s="35"/>
      <c r="T138" s="35"/>
      <c r="U138" s="35"/>
      <c r="V138" s="35"/>
      <c r="W138" s="35"/>
      <c r="X138" s="35"/>
      <c r="Y138" s="35"/>
      <c r="Z138" s="35"/>
      <c r="AA138" s="35"/>
      <c r="AB138" s="35"/>
      <c r="AC138" s="35"/>
      <c r="AD138" s="35"/>
      <c r="AE138" s="35"/>
    </row>
  </sheetData>
  <sheetProtection algorithmName="SHA-512" hashValue="xMVSdtiGujRu3qxhEzke+9Kxs4y3K85tupjKRBdqDo9Sl6famNC2IcD3K+eCgfWteZqJygWKzvC2S9SSFCVEBA==" saltValue="TlFRtZGq+T9oHiwVjqoeZ12x9afKhzU04DbLnT3y0+7qRky/sm/MBvC2G22nVsy5UAooASLWfKfQP1c7VJLhsw==" spinCount="100000" sheet="1" objects="1" scenarios="1" formatColumns="0" formatRows="0" autoFilter="0"/>
  <autoFilter ref="C121:K137"/>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21"/>
      <c r="M2" s="321"/>
      <c r="N2" s="321"/>
      <c r="O2" s="321"/>
      <c r="P2" s="321"/>
      <c r="Q2" s="321"/>
      <c r="R2" s="321"/>
      <c r="S2" s="321"/>
      <c r="T2" s="321"/>
      <c r="U2" s="321"/>
      <c r="V2" s="321"/>
      <c r="AT2" s="18" t="s">
        <v>108</v>
      </c>
    </row>
    <row r="3" spans="1:46" s="1" customFormat="1" ht="6.95" customHeight="1">
      <c r="B3" s="116"/>
      <c r="C3" s="117"/>
      <c r="D3" s="117"/>
      <c r="E3" s="117"/>
      <c r="F3" s="117"/>
      <c r="G3" s="117"/>
      <c r="H3" s="117"/>
      <c r="I3" s="117"/>
      <c r="J3" s="117"/>
      <c r="K3" s="117"/>
      <c r="L3" s="21"/>
      <c r="AT3" s="18" t="s">
        <v>88</v>
      </c>
    </row>
    <row r="4" spans="1:46" s="1" customFormat="1" ht="24.95" customHeight="1">
      <c r="B4" s="21"/>
      <c r="D4" s="118" t="s">
        <v>109</v>
      </c>
      <c r="L4" s="21"/>
      <c r="M4" s="119" t="s">
        <v>10</v>
      </c>
      <c r="AT4" s="18" t="s">
        <v>4</v>
      </c>
    </row>
    <row r="5" spans="1:46" s="1" customFormat="1" ht="6.95" customHeight="1">
      <c r="B5" s="21"/>
      <c r="L5" s="21"/>
    </row>
    <row r="6" spans="1:46" s="1" customFormat="1" ht="12" customHeight="1">
      <c r="B6" s="21"/>
      <c r="D6" s="120" t="s">
        <v>16</v>
      </c>
      <c r="L6" s="21"/>
    </row>
    <row r="7" spans="1:46" s="1" customFormat="1" ht="26.25" customHeight="1">
      <c r="B7" s="21"/>
      <c r="E7" s="322" t="str">
        <f>'Rekapitulace stavby'!K6</f>
        <v>Stavební úpravy pro obměnu skiaskopicko - skiagrafického RTG systému</v>
      </c>
      <c r="F7" s="323"/>
      <c r="G7" s="323"/>
      <c r="H7" s="323"/>
      <c r="L7" s="21"/>
    </row>
    <row r="8" spans="1:46" s="2" customFormat="1" ht="12" customHeight="1">
      <c r="A8" s="35"/>
      <c r="B8" s="40"/>
      <c r="C8" s="35"/>
      <c r="D8" s="120" t="s">
        <v>110</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25" t="s">
        <v>957</v>
      </c>
      <c r="F9" s="324"/>
      <c r="G9" s="324"/>
      <c r="H9" s="324"/>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20" t="s">
        <v>18</v>
      </c>
      <c r="E11" s="35"/>
      <c r="F11" s="111" t="s">
        <v>1</v>
      </c>
      <c r="G11" s="35"/>
      <c r="H11" s="35"/>
      <c r="I11" s="120" t="s">
        <v>19</v>
      </c>
      <c r="J11" s="111" t="s">
        <v>1</v>
      </c>
      <c r="K11" s="35"/>
      <c r="L11" s="52"/>
      <c r="S11" s="35"/>
      <c r="T11" s="35"/>
      <c r="U11" s="35"/>
      <c r="V11" s="35"/>
      <c r="W11" s="35"/>
      <c r="X11" s="35"/>
      <c r="Y11" s="35"/>
      <c r="Z11" s="35"/>
      <c r="AA11" s="35"/>
      <c r="AB11" s="35"/>
      <c r="AC11" s="35"/>
      <c r="AD11" s="35"/>
      <c r="AE11" s="35"/>
    </row>
    <row r="12" spans="1:46" s="2" customFormat="1" ht="12" customHeight="1">
      <c r="A12" s="35"/>
      <c r="B12" s="40"/>
      <c r="C12" s="35"/>
      <c r="D12" s="120" t="s">
        <v>20</v>
      </c>
      <c r="E12" s="35"/>
      <c r="F12" s="111" t="s">
        <v>21</v>
      </c>
      <c r="G12" s="35"/>
      <c r="H12" s="35"/>
      <c r="I12" s="120" t="s">
        <v>22</v>
      </c>
      <c r="J12" s="121" t="str">
        <f>'Rekapitulace stavby'!AN8</f>
        <v>30. 11. 2022</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20" t="s">
        <v>24</v>
      </c>
      <c r="E14" s="35"/>
      <c r="F14" s="35"/>
      <c r="G14" s="35"/>
      <c r="H14" s="35"/>
      <c r="I14" s="120" t="s">
        <v>25</v>
      </c>
      <c r="J14" s="111" t="s">
        <v>26</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1" t="s">
        <v>27</v>
      </c>
      <c r="F15" s="35"/>
      <c r="G15" s="35"/>
      <c r="H15" s="35"/>
      <c r="I15" s="120" t="s">
        <v>28</v>
      </c>
      <c r="J15" s="111"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20" t="s">
        <v>29</v>
      </c>
      <c r="E17" s="35"/>
      <c r="F17" s="35"/>
      <c r="G17" s="35"/>
      <c r="H17" s="35"/>
      <c r="I17" s="120" t="s">
        <v>25</v>
      </c>
      <c r="J17" s="31"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26" t="str">
        <f>'Rekapitulace stavby'!E14</f>
        <v>Vyplň údaj</v>
      </c>
      <c r="F18" s="327"/>
      <c r="G18" s="327"/>
      <c r="H18" s="327"/>
      <c r="I18" s="120" t="s">
        <v>28</v>
      </c>
      <c r="J18" s="31"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0" t="s">
        <v>31</v>
      </c>
      <c r="E20" s="35"/>
      <c r="F20" s="35"/>
      <c r="G20" s="35"/>
      <c r="H20" s="35"/>
      <c r="I20" s="120" t="s">
        <v>25</v>
      </c>
      <c r="J20" s="111" t="s">
        <v>32</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
        <v>33</v>
      </c>
      <c r="F21" s="35"/>
      <c r="G21" s="35"/>
      <c r="H21" s="35"/>
      <c r="I21" s="120" t="s">
        <v>28</v>
      </c>
      <c r="J21" s="111" t="s">
        <v>34</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0" t="s">
        <v>36</v>
      </c>
      <c r="E23" s="35"/>
      <c r="F23" s="35"/>
      <c r="G23" s="35"/>
      <c r="H23" s="35"/>
      <c r="I23" s="120" t="s">
        <v>25</v>
      </c>
      <c r="J23" s="111" t="s">
        <v>32</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
        <v>33</v>
      </c>
      <c r="F24" s="35"/>
      <c r="G24" s="35"/>
      <c r="H24" s="35"/>
      <c r="I24" s="120" t="s">
        <v>28</v>
      </c>
      <c r="J24" s="111" t="s">
        <v>34</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0" t="s">
        <v>37</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155.25" customHeight="1">
      <c r="A27" s="122"/>
      <c r="B27" s="123"/>
      <c r="C27" s="122"/>
      <c r="D27" s="122"/>
      <c r="E27" s="328" t="s">
        <v>38</v>
      </c>
      <c r="F27" s="328"/>
      <c r="G27" s="328"/>
      <c r="H27" s="328"/>
      <c r="I27" s="122"/>
      <c r="J27" s="122"/>
      <c r="K27" s="122"/>
      <c r="L27" s="124"/>
      <c r="S27" s="122"/>
      <c r="T27" s="122"/>
      <c r="U27" s="122"/>
      <c r="V27" s="122"/>
      <c r="W27" s="122"/>
      <c r="X27" s="122"/>
      <c r="Y27" s="122"/>
      <c r="Z27" s="122"/>
      <c r="AA27" s="122"/>
      <c r="AB27" s="122"/>
      <c r="AC27" s="122"/>
      <c r="AD27" s="122"/>
      <c r="AE27" s="122"/>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5"/>
      <c r="E29" s="125"/>
      <c r="F29" s="125"/>
      <c r="G29" s="125"/>
      <c r="H29" s="125"/>
      <c r="I29" s="125"/>
      <c r="J29" s="125"/>
      <c r="K29" s="125"/>
      <c r="L29" s="52"/>
      <c r="S29" s="35"/>
      <c r="T29" s="35"/>
      <c r="U29" s="35"/>
      <c r="V29" s="35"/>
      <c r="W29" s="35"/>
      <c r="X29" s="35"/>
      <c r="Y29" s="35"/>
      <c r="Z29" s="35"/>
      <c r="AA29" s="35"/>
      <c r="AB29" s="35"/>
      <c r="AC29" s="35"/>
      <c r="AD29" s="35"/>
      <c r="AE29" s="35"/>
    </row>
    <row r="30" spans="1:31" s="2" customFormat="1" ht="25.35" customHeight="1">
      <c r="A30" s="35"/>
      <c r="B30" s="40"/>
      <c r="C30" s="35"/>
      <c r="D30" s="126" t="s">
        <v>39</v>
      </c>
      <c r="E30" s="35"/>
      <c r="F30" s="35"/>
      <c r="G30" s="35"/>
      <c r="H30" s="35"/>
      <c r="I30" s="35"/>
      <c r="J30" s="127">
        <f>ROUND(J121,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41</v>
      </c>
      <c r="G32" s="35"/>
      <c r="H32" s="35"/>
      <c r="I32" s="128" t="s">
        <v>40</v>
      </c>
      <c r="J32" s="128" t="s">
        <v>42</v>
      </c>
      <c r="K32" s="35"/>
      <c r="L32" s="52"/>
      <c r="S32" s="35"/>
      <c r="T32" s="35"/>
      <c r="U32" s="35"/>
      <c r="V32" s="35"/>
      <c r="W32" s="35"/>
      <c r="X32" s="35"/>
      <c r="Y32" s="35"/>
      <c r="Z32" s="35"/>
      <c r="AA32" s="35"/>
      <c r="AB32" s="35"/>
      <c r="AC32" s="35"/>
      <c r="AD32" s="35"/>
      <c r="AE32" s="35"/>
    </row>
    <row r="33" spans="1:31" s="2" customFormat="1" ht="14.45" customHeight="1">
      <c r="A33" s="35"/>
      <c r="B33" s="40"/>
      <c r="C33" s="35"/>
      <c r="D33" s="129" t="s">
        <v>43</v>
      </c>
      <c r="E33" s="120" t="s">
        <v>44</v>
      </c>
      <c r="F33" s="130">
        <f>ROUND((SUM(BE121:BE134)),  2)</f>
        <v>0</v>
      </c>
      <c r="G33" s="35"/>
      <c r="H33" s="35"/>
      <c r="I33" s="131">
        <v>0.21</v>
      </c>
      <c r="J33" s="130">
        <f>ROUND(((SUM(BE121:BE134))*I33),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20" t="s">
        <v>45</v>
      </c>
      <c r="F34" s="130">
        <f>ROUND((SUM(BF121:BF134)),  2)</f>
        <v>0</v>
      </c>
      <c r="G34" s="35"/>
      <c r="H34" s="35"/>
      <c r="I34" s="131">
        <v>0.15</v>
      </c>
      <c r="J34" s="130">
        <f>ROUND(((SUM(BF121:BF134))*I34),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20" t="s">
        <v>46</v>
      </c>
      <c r="F35" s="130">
        <f>ROUND((SUM(BG121:BG134)),  2)</f>
        <v>0</v>
      </c>
      <c r="G35" s="35"/>
      <c r="H35" s="35"/>
      <c r="I35" s="131">
        <v>0.21</v>
      </c>
      <c r="J35" s="130">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20" t="s">
        <v>47</v>
      </c>
      <c r="F36" s="130">
        <f>ROUND((SUM(BH121:BH134)),  2)</f>
        <v>0</v>
      </c>
      <c r="G36" s="35"/>
      <c r="H36" s="35"/>
      <c r="I36" s="131">
        <v>0.15</v>
      </c>
      <c r="J36" s="130">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48</v>
      </c>
      <c r="F37" s="130">
        <f>ROUND((SUM(BI121:BI134)),  2)</f>
        <v>0</v>
      </c>
      <c r="G37" s="35"/>
      <c r="H37" s="35"/>
      <c r="I37" s="131">
        <v>0</v>
      </c>
      <c r="J37" s="130">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32"/>
      <c r="D39" s="133" t="s">
        <v>49</v>
      </c>
      <c r="E39" s="134"/>
      <c r="F39" s="134"/>
      <c r="G39" s="135" t="s">
        <v>50</v>
      </c>
      <c r="H39" s="136" t="s">
        <v>51</v>
      </c>
      <c r="I39" s="134"/>
      <c r="J39" s="137">
        <f>SUM(J30:J37)</f>
        <v>0</v>
      </c>
      <c r="K39" s="138"/>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1"/>
      <c r="L41" s="21"/>
    </row>
    <row r="42" spans="1:31" s="1" customFormat="1" ht="14.45" customHeight="1">
      <c r="B42" s="21"/>
      <c r="L42" s="21"/>
    </row>
    <row r="43" spans="1:31" s="1" customFormat="1" ht="14.45" customHeight="1">
      <c r="B43" s="21"/>
      <c r="L43" s="21"/>
    </row>
    <row r="44" spans="1:31" s="1" customFormat="1" ht="14.45" customHeight="1">
      <c r="B44" s="21"/>
      <c r="L44" s="21"/>
    </row>
    <row r="45" spans="1:31" s="1" customFormat="1" ht="14.45" customHeight="1">
      <c r="B45" s="21"/>
      <c r="L45" s="21"/>
    </row>
    <row r="46" spans="1:31" s="1" customFormat="1" ht="14.45" customHeight="1">
      <c r="B46" s="21"/>
      <c r="L46" s="21"/>
    </row>
    <row r="47" spans="1:31" s="1" customFormat="1" ht="14.45" customHeight="1">
      <c r="B47" s="21"/>
      <c r="L47" s="21"/>
    </row>
    <row r="48" spans="1:31" s="1" customFormat="1" ht="14.45" customHeight="1">
      <c r="B48" s="21"/>
      <c r="L48" s="21"/>
    </row>
    <row r="49" spans="1:31" s="1" customFormat="1" ht="14.45" customHeight="1">
      <c r="B49" s="21"/>
      <c r="L49" s="21"/>
    </row>
    <row r="50" spans="1:31" s="2" customFormat="1" ht="14.45" customHeight="1">
      <c r="B50" s="52"/>
      <c r="D50" s="139" t="s">
        <v>52</v>
      </c>
      <c r="E50" s="140"/>
      <c r="F50" s="140"/>
      <c r="G50" s="139" t="s">
        <v>53</v>
      </c>
      <c r="H50" s="140"/>
      <c r="I50" s="140"/>
      <c r="J50" s="140"/>
      <c r="K50" s="140"/>
      <c r="L50" s="52"/>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5"/>
      <c r="B61" s="40"/>
      <c r="C61" s="35"/>
      <c r="D61" s="141" t="s">
        <v>54</v>
      </c>
      <c r="E61" s="142"/>
      <c r="F61" s="143" t="s">
        <v>55</v>
      </c>
      <c r="G61" s="141" t="s">
        <v>54</v>
      </c>
      <c r="H61" s="142"/>
      <c r="I61" s="142"/>
      <c r="J61" s="144" t="s">
        <v>55</v>
      </c>
      <c r="K61" s="142"/>
      <c r="L61" s="52"/>
      <c r="S61" s="35"/>
      <c r="T61" s="35"/>
      <c r="U61" s="35"/>
      <c r="V61" s="35"/>
      <c r="W61" s="35"/>
      <c r="X61" s="35"/>
      <c r="Y61" s="35"/>
      <c r="Z61" s="35"/>
      <c r="AA61" s="35"/>
      <c r="AB61" s="35"/>
      <c r="AC61" s="35"/>
      <c r="AD61" s="35"/>
      <c r="AE61" s="35"/>
    </row>
    <row r="62" spans="1:31" ht="11.25">
      <c r="B62" s="21"/>
      <c r="L62" s="21"/>
    </row>
    <row r="63" spans="1:31" ht="11.25">
      <c r="B63" s="21"/>
      <c r="L63" s="21"/>
    </row>
    <row r="64" spans="1:31" ht="11.25">
      <c r="B64" s="21"/>
      <c r="L64" s="21"/>
    </row>
    <row r="65" spans="1:31" s="2" customFormat="1" ht="12.75">
      <c r="A65" s="35"/>
      <c r="B65" s="40"/>
      <c r="C65" s="35"/>
      <c r="D65" s="139" t="s">
        <v>56</v>
      </c>
      <c r="E65" s="145"/>
      <c r="F65" s="145"/>
      <c r="G65" s="139" t="s">
        <v>57</v>
      </c>
      <c r="H65" s="145"/>
      <c r="I65" s="145"/>
      <c r="J65" s="145"/>
      <c r="K65" s="145"/>
      <c r="L65" s="52"/>
      <c r="S65" s="35"/>
      <c r="T65" s="35"/>
      <c r="U65" s="35"/>
      <c r="V65" s="35"/>
      <c r="W65" s="35"/>
      <c r="X65" s="35"/>
      <c r="Y65" s="35"/>
      <c r="Z65" s="35"/>
      <c r="AA65" s="35"/>
      <c r="AB65" s="35"/>
      <c r="AC65" s="35"/>
      <c r="AD65" s="35"/>
      <c r="AE65" s="35"/>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5"/>
      <c r="B76" s="40"/>
      <c r="C76" s="35"/>
      <c r="D76" s="141" t="s">
        <v>54</v>
      </c>
      <c r="E76" s="142"/>
      <c r="F76" s="143" t="s">
        <v>55</v>
      </c>
      <c r="G76" s="141" t="s">
        <v>54</v>
      </c>
      <c r="H76" s="142"/>
      <c r="I76" s="142"/>
      <c r="J76" s="144" t="s">
        <v>55</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47"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47" s="2" customFormat="1" ht="24.95" customHeight="1">
      <c r="A82" s="35"/>
      <c r="B82" s="36"/>
      <c r="C82" s="24" t="s">
        <v>114</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30"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26.25" customHeight="1">
      <c r="A85" s="35"/>
      <c r="B85" s="36"/>
      <c r="C85" s="37"/>
      <c r="D85" s="37"/>
      <c r="E85" s="329" t="str">
        <f>E7</f>
        <v>Stavební úpravy pro obměnu skiaskopicko - skiagrafického RTG systému</v>
      </c>
      <c r="F85" s="330"/>
      <c r="G85" s="330"/>
      <c r="H85" s="330"/>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30" t="s">
        <v>110</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77" t="str">
        <f>E9</f>
        <v>99 - Vedlejší a ostatní náklady</v>
      </c>
      <c r="F87" s="331"/>
      <c r="G87" s="331"/>
      <c r="H87" s="331"/>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30" t="s">
        <v>20</v>
      </c>
      <c r="D89" s="37"/>
      <c r="E89" s="37"/>
      <c r="F89" s="28" t="str">
        <f>F12</f>
        <v>Oblastní nemocnice Jičín</v>
      </c>
      <c r="G89" s="37"/>
      <c r="H89" s="37"/>
      <c r="I89" s="30" t="s">
        <v>22</v>
      </c>
      <c r="J89" s="67" t="str">
        <f>IF(J12="","",J12)</f>
        <v>30. 11. 2022</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30" t="s">
        <v>24</v>
      </c>
      <c r="D91" s="37"/>
      <c r="E91" s="37"/>
      <c r="F91" s="28" t="str">
        <f>E15</f>
        <v>Oblastní nemocnice Jičín a.s.</v>
      </c>
      <c r="G91" s="37"/>
      <c r="H91" s="37"/>
      <c r="I91" s="30" t="s">
        <v>31</v>
      </c>
      <c r="J91" s="33" t="str">
        <f>E21</f>
        <v>SPECTA, s.r.o.</v>
      </c>
      <c r="K91" s="37"/>
      <c r="L91" s="52"/>
      <c r="S91" s="35"/>
      <c r="T91" s="35"/>
      <c r="U91" s="35"/>
      <c r="V91" s="35"/>
      <c r="W91" s="35"/>
      <c r="X91" s="35"/>
      <c r="Y91" s="35"/>
      <c r="Z91" s="35"/>
      <c r="AA91" s="35"/>
      <c r="AB91" s="35"/>
      <c r="AC91" s="35"/>
      <c r="AD91" s="35"/>
      <c r="AE91" s="35"/>
    </row>
    <row r="92" spans="1:47" s="2" customFormat="1" ht="15.2" customHeight="1">
      <c r="A92" s="35"/>
      <c r="B92" s="36"/>
      <c r="C92" s="30" t="s">
        <v>29</v>
      </c>
      <c r="D92" s="37"/>
      <c r="E92" s="37"/>
      <c r="F92" s="28" t="str">
        <f>IF(E18="","",E18)</f>
        <v>Vyplň údaj</v>
      </c>
      <c r="G92" s="37"/>
      <c r="H92" s="37"/>
      <c r="I92" s="30" t="s">
        <v>36</v>
      </c>
      <c r="J92" s="33" t="str">
        <f>E24</f>
        <v>SPECTA, s.r.o.</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50" t="s">
        <v>115</v>
      </c>
      <c r="D94" s="151"/>
      <c r="E94" s="151"/>
      <c r="F94" s="151"/>
      <c r="G94" s="151"/>
      <c r="H94" s="151"/>
      <c r="I94" s="151"/>
      <c r="J94" s="152" t="s">
        <v>116</v>
      </c>
      <c r="K94" s="151"/>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53" t="s">
        <v>117</v>
      </c>
      <c r="D96" s="37"/>
      <c r="E96" s="37"/>
      <c r="F96" s="37"/>
      <c r="G96" s="37"/>
      <c r="H96" s="37"/>
      <c r="I96" s="37"/>
      <c r="J96" s="85">
        <f>J121</f>
        <v>0</v>
      </c>
      <c r="K96" s="37"/>
      <c r="L96" s="52"/>
      <c r="S96" s="35"/>
      <c r="T96" s="35"/>
      <c r="U96" s="35"/>
      <c r="V96" s="35"/>
      <c r="W96" s="35"/>
      <c r="X96" s="35"/>
      <c r="Y96" s="35"/>
      <c r="Z96" s="35"/>
      <c r="AA96" s="35"/>
      <c r="AB96" s="35"/>
      <c r="AC96" s="35"/>
      <c r="AD96" s="35"/>
      <c r="AE96" s="35"/>
      <c r="AU96" s="18" t="s">
        <v>118</v>
      </c>
    </row>
    <row r="97" spans="1:31" s="9" customFormat="1" ht="24.95" customHeight="1">
      <c r="B97" s="154"/>
      <c r="C97" s="155"/>
      <c r="D97" s="156" t="s">
        <v>958</v>
      </c>
      <c r="E97" s="157"/>
      <c r="F97" s="157"/>
      <c r="G97" s="157"/>
      <c r="H97" s="157"/>
      <c r="I97" s="157"/>
      <c r="J97" s="158">
        <f>J122</f>
        <v>0</v>
      </c>
      <c r="K97" s="155"/>
      <c r="L97" s="159"/>
    </row>
    <row r="98" spans="1:31" s="10" customFormat="1" ht="19.899999999999999" customHeight="1">
      <c r="B98" s="160"/>
      <c r="C98" s="105"/>
      <c r="D98" s="161" t="s">
        <v>959</v>
      </c>
      <c r="E98" s="162"/>
      <c r="F98" s="162"/>
      <c r="G98" s="162"/>
      <c r="H98" s="162"/>
      <c r="I98" s="162"/>
      <c r="J98" s="163">
        <f>J123</f>
        <v>0</v>
      </c>
      <c r="K98" s="105"/>
      <c r="L98" s="164"/>
    </row>
    <row r="99" spans="1:31" s="10" customFormat="1" ht="19.899999999999999" customHeight="1">
      <c r="B99" s="160"/>
      <c r="C99" s="105"/>
      <c r="D99" s="161" t="s">
        <v>960</v>
      </c>
      <c r="E99" s="162"/>
      <c r="F99" s="162"/>
      <c r="G99" s="162"/>
      <c r="H99" s="162"/>
      <c r="I99" s="162"/>
      <c r="J99" s="163">
        <f>J127</f>
        <v>0</v>
      </c>
      <c r="K99" s="105"/>
      <c r="L99" s="164"/>
    </row>
    <row r="100" spans="1:31" s="10" customFormat="1" ht="19.899999999999999" customHeight="1">
      <c r="B100" s="160"/>
      <c r="C100" s="105"/>
      <c r="D100" s="161" t="s">
        <v>961</v>
      </c>
      <c r="E100" s="162"/>
      <c r="F100" s="162"/>
      <c r="G100" s="162"/>
      <c r="H100" s="162"/>
      <c r="I100" s="162"/>
      <c r="J100" s="163">
        <f>J130</f>
        <v>0</v>
      </c>
      <c r="K100" s="105"/>
      <c r="L100" s="164"/>
    </row>
    <row r="101" spans="1:31" s="10" customFormat="1" ht="19.899999999999999" customHeight="1">
      <c r="B101" s="160"/>
      <c r="C101" s="105"/>
      <c r="D101" s="161" t="s">
        <v>962</v>
      </c>
      <c r="E101" s="162"/>
      <c r="F101" s="162"/>
      <c r="G101" s="162"/>
      <c r="H101" s="162"/>
      <c r="I101" s="162"/>
      <c r="J101" s="163">
        <f>J132</f>
        <v>0</v>
      </c>
      <c r="K101" s="105"/>
      <c r="L101" s="164"/>
    </row>
    <row r="102" spans="1:31" s="2" customFormat="1" ht="21.75" customHeight="1">
      <c r="A102" s="35"/>
      <c r="B102" s="36"/>
      <c r="C102" s="37"/>
      <c r="D102" s="37"/>
      <c r="E102" s="37"/>
      <c r="F102" s="37"/>
      <c r="G102" s="37"/>
      <c r="H102" s="37"/>
      <c r="I102" s="37"/>
      <c r="J102" s="37"/>
      <c r="K102" s="37"/>
      <c r="L102" s="52"/>
      <c r="S102" s="35"/>
      <c r="T102" s="35"/>
      <c r="U102" s="35"/>
      <c r="V102" s="35"/>
      <c r="W102" s="35"/>
      <c r="X102" s="35"/>
      <c r="Y102" s="35"/>
      <c r="Z102" s="35"/>
      <c r="AA102" s="35"/>
      <c r="AB102" s="35"/>
      <c r="AC102" s="35"/>
      <c r="AD102" s="35"/>
      <c r="AE102" s="35"/>
    </row>
    <row r="103" spans="1:31" s="2" customFormat="1" ht="6.95" customHeight="1">
      <c r="A103" s="35"/>
      <c r="B103" s="55"/>
      <c r="C103" s="56"/>
      <c r="D103" s="56"/>
      <c r="E103" s="56"/>
      <c r="F103" s="56"/>
      <c r="G103" s="56"/>
      <c r="H103" s="56"/>
      <c r="I103" s="56"/>
      <c r="J103" s="56"/>
      <c r="K103" s="56"/>
      <c r="L103" s="52"/>
      <c r="S103" s="35"/>
      <c r="T103" s="35"/>
      <c r="U103" s="35"/>
      <c r="V103" s="35"/>
      <c r="W103" s="35"/>
      <c r="X103" s="35"/>
      <c r="Y103" s="35"/>
      <c r="Z103" s="35"/>
      <c r="AA103" s="35"/>
      <c r="AB103" s="35"/>
      <c r="AC103" s="35"/>
      <c r="AD103" s="35"/>
      <c r="AE103" s="35"/>
    </row>
    <row r="107" spans="1:31" s="2" customFormat="1" ht="6.95" customHeight="1">
      <c r="A107" s="35"/>
      <c r="B107" s="57"/>
      <c r="C107" s="58"/>
      <c r="D107" s="58"/>
      <c r="E107" s="58"/>
      <c r="F107" s="58"/>
      <c r="G107" s="58"/>
      <c r="H107" s="58"/>
      <c r="I107" s="58"/>
      <c r="J107" s="58"/>
      <c r="K107" s="58"/>
      <c r="L107" s="52"/>
      <c r="S107" s="35"/>
      <c r="T107" s="35"/>
      <c r="U107" s="35"/>
      <c r="V107" s="35"/>
      <c r="W107" s="35"/>
      <c r="X107" s="35"/>
      <c r="Y107" s="35"/>
      <c r="Z107" s="35"/>
      <c r="AA107" s="35"/>
      <c r="AB107" s="35"/>
      <c r="AC107" s="35"/>
      <c r="AD107" s="35"/>
      <c r="AE107" s="35"/>
    </row>
    <row r="108" spans="1:31" s="2" customFormat="1" ht="24.95" customHeight="1">
      <c r="A108" s="35"/>
      <c r="B108" s="36"/>
      <c r="C108" s="24" t="s">
        <v>134</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6.95" customHeight="1">
      <c r="A109" s="35"/>
      <c r="B109" s="36"/>
      <c r="C109" s="37"/>
      <c r="D109" s="37"/>
      <c r="E109" s="37"/>
      <c r="F109" s="37"/>
      <c r="G109" s="37"/>
      <c r="H109" s="37"/>
      <c r="I109" s="37"/>
      <c r="J109" s="37"/>
      <c r="K109" s="37"/>
      <c r="L109" s="52"/>
      <c r="S109" s="35"/>
      <c r="T109" s="35"/>
      <c r="U109" s="35"/>
      <c r="V109" s="35"/>
      <c r="W109" s="35"/>
      <c r="X109" s="35"/>
      <c r="Y109" s="35"/>
      <c r="Z109" s="35"/>
      <c r="AA109" s="35"/>
      <c r="AB109" s="35"/>
      <c r="AC109" s="35"/>
      <c r="AD109" s="35"/>
      <c r="AE109" s="35"/>
    </row>
    <row r="110" spans="1:31" s="2" customFormat="1" ht="12" customHeight="1">
      <c r="A110" s="35"/>
      <c r="B110" s="36"/>
      <c r="C110" s="30" t="s">
        <v>16</v>
      </c>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26.25" customHeight="1">
      <c r="A111" s="35"/>
      <c r="B111" s="36"/>
      <c r="C111" s="37"/>
      <c r="D111" s="37"/>
      <c r="E111" s="329" t="str">
        <f>E7</f>
        <v>Stavební úpravy pro obměnu skiaskopicko - skiagrafického RTG systému</v>
      </c>
      <c r="F111" s="330"/>
      <c r="G111" s="330"/>
      <c r="H111" s="330"/>
      <c r="I111" s="37"/>
      <c r="J111" s="37"/>
      <c r="K111" s="37"/>
      <c r="L111" s="52"/>
      <c r="S111" s="35"/>
      <c r="T111" s="35"/>
      <c r="U111" s="35"/>
      <c r="V111" s="35"/>
      <c r="W111" s="35"/>
      <c r="X111" s="35"/>
      <c r="Y111" s="35"/>
      <c r="Z111" s="35"/>
      <c r="AA111" s="35"/>
      <c r="AB111" s="35"/>
      <c r="AC111" s="35"/>
      <c r="AD111" s="35"/>
      <c r="AE111" s="35"/>
    </row>
    <row r="112" spans="1:31" s="2" customFormat="1" ht="12" customHeight="1">
      <c r="A112" s="35"/>
      <c r="B112" s="36"/>
      <c r="C112" s="30" t="s">
        <v>110</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6.5" customHeight="1">
      <c r="A113" s="35"/>
      <c r="B113" s="36"/>
      <c r="C113" s="37"/>
      <c r="D113" s="37"/>
      <c r="E113" s="277" t="str">
        <f>E9</f>
        <v>99 - Vedlejší a ostatní náklady</v>
      </c>
      <c r="F113" s="331"/>
      <c r="G113" s="331"/>
      <c r="H113" s="331"/>
      <c r="I113" s="37"/>
      <c r="J113" s="37"/>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30" t="s">
        <v>20</v>
      </c>
      <c r="D115" s="37"/>
      <c r="E115" s="37"/>
      <c r="F115" s="28" t="str">
        <f>F12</f>
        <v>Oblastní nemocnice Jičín</v>
      </c>
      <c r="G115" s="37"/>
      <c r="H115" s="37"/>
      <c r="I115" s="30" t="s">
        <v>22</v>
      </c>
      <c r="J115" s="67" t="str">
        <f>IF(J12="","",J12)</f>
        <v>30. 11. 2022</v>
      </c>
      <c r="K115" s="37"/>
      <c r="L115" s="52"/>
      <c r="S115" s="35"/>
      <c r="T115" s="35"/>
      <c r="U115" s="35"/>
      <c r="V115" s="35"/>
      <c r="W115" s="35"/>
      <c r="X115" s="35"/>
      <c r="Y115" s="35"/>
      <c r="Z115" s="35"/>
      <c r="AA115" s="35"/>
      <c r="AB115" s="35"/>
      <c r="AC115" s="35"/>
      <c r="AD115" s="35"/>
      <c r="AE115" s="35"/>
    </row>
    <row r="116" spans="1:65"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5.2" customHeight="1">
      <c r="A117" s="35"/>
      <c r="B117" s="36"/>
      <c r="C117" s="30" t="s">
        <v>24</v>
      </c>
      <c r="D117" s="37"/>
      <c r="E117" s="37"/>
      <c r="F117" s="28" t="str">
        <f>E15</f>
        <v>Oblastní nemocnice Jičín a.s.</v>
      </c>
      <c r="G117" s="37"/>
      <c r="H117" s="37"/>
      <c r="I117" s="30" t="s">
        <v>31</v>
      </c>
      <c r="J117" s="33" t="str">
        <f>E21</f>
        <v>SPECTA, s.r.o.</v>
      </c>
      <c r="K117" s="37"/>
      <c r="L117" s="52"/>
      <c r="S117" s="35"/>
      <c r="T117" s="35"/>
      <c r="U117" s="35"/>
      <c r="V117" s="35"/>
      <c r="W117" s="35"/>
      <c r="X117" s="35"/>
      <c r="Y117" s="35"/>
      <c r="Z117" s="35"/>
      <c r="AA117" s="35"/>
      <c r="AB117" s="35"/>
      <c r="AC117" s="35"/>
      <c r="AD117" s="35"/>
      <c r="AE117" s="35"/>
    </row>
    <row r="118" spans="1:65" s="2" customFormat="1" ht="15.2" customHeight="1">
      <c r="A118" s="35"/>
      <c r="B118" s="36"/>
      <c r="C118" s="30" t="s">
        <v>29</v>
      </c>
      <c r="D118" s="37"/>
      <c r="E118" s="37"/>
      <c r="F118" s="28" t="str">
        <f>IF(E18="","",E18)</f>
        <v>Vyplň údaj</v>
      </c>
      <c r="G118" s="37"/>
      <c r="H118" s="37"/>
      <c r="I118" s="30" t="s">
        <v>36</v>
      </c>
      <c r="J118" s="33" t="str">
        <f>E24</f>
        <v>SPECTA, s.r.o.</v>
      </c>
      <c r="K118" s="37"/>
      <c r="L118" s="52"/>
      <c r="S118" s="35"/>
      <c r="T118" s="35"/>
      <c r="U118" s="35"/>
      <c r="V118" s="35"/>
      <c r="W118" s="35"/>
      <c r="X118" s="35"/>
      <c r="Y118" s="35"/>
      <c r="Z118" s="35"/>
      <c r="AA118" s="35"/>
      <c r="AB118" s="35"/>
      <c r="AC118" s="35"/>
      <c r="AD118" s="35"/>
      <c r="AE118" s="35"/>
    </row>
    <row r="119" spans="1:65" s="2" customFormat="1" ht="10.3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11" customFormat="1" ht="29.25" customHeight="1">
      <c r="A120" s="165"/>
      <c r="B120" s="166"/>
      <c r="C120" s="167" t="s">
        <v>135</v>
      </c>
      <c r="D120" s="168" t="s">
        <v>64</v>
      </c>
      <c r="E120" s="168" t="s">
        <v>60</v>
      </c>
      <c r="F120" s="168" t="s">
        <v>61</v>
      </c>
      <c r="G120" s="168" t="s">
        <v>136</v>
      </c>
      <c r="H120" s="168" t="s">
        <v>137</v>
      </c>
      <c r="I120" s="168" t="s">
        <v>138</v>
      </c>
      <c r="J120" s="169" t="s">
        <v>116</v>
      </c>
      <c r="K120" s="170" t="s">
        <v>139</v>
      </c>
      <c r="L120" s="171"/>
      <c r="M120" s="76" t="s">
        <v>1</v>
      </c>
      <c r="N120" s="77" t="s">
        <v>43</v>
      </c>
      <c r="O120" s="77" t="s">
        <v>140</v>
      </c>
      <c r="P120" s="77" t="s">
        <v>141</v>
      </c>
      <c r="Q120" s="77" t="s">
        <v>142</v>
      </c>
      <c r="R120" s="77" t="s">
        <v>143</v>
      </c>
      <c r="S120" s="77" t="s">
        <v>144</v>
      </c>
      <c r="T120" s="78" t="s">
        <v>145</v>
      </c>
      <c r="U120" s="165"/>
      <c r="V120" s="165"/>
      <c r="W120" s="165"/>
      <c r="X120" s="165"/>
      <c r="Y120" s="165"/>
      <c r="Z120" s="165"/>
      <c r="AA120" s="165"/>
      <c r="AB120" s="165"/>
      <c r="AC120" s="165"/>
      <c r="AD120" s="165"/>
      <c r="AE120" s="165"/>
    </row>
    <row r="121" spans="1:65" s="2" customFormat="1" ht="22.9" customHeight="1">
      <c r="A121" s="35"/>
      <c r="B121" s="36"/>
      <c r="C121" s="83" t="s">
        <v>146</v>
      </c>
      <c r="D121" s="37"/>
      <c r="E121" s="37"/>
      <c r="F121" s="37"/>
      <c r="G121" s="37"/>
      <c r="H121" s="37"/>
      <c r="I121" s="37"/>
      <c r="J121" s="172">
        <f>BK121</f>
        <v>0</v>
      </c>
      <c r="K121" s="37"/>
      <c r="L121" s="40"/>
      <c r="M121" s="79"/>
      <c r="N121" s="173"/>
      <c r="O121" s="80"/>
      <c r="P121" s="174">
        <f>P122</f>
        <v>0</v>
      </c>
      <c r="Q121" s="80"/>
      <c r="R121" s="174">
        <f>R122</f>
        <v>0</v>
      </c>
      <c r="S121" s="80"/>
      <c r="T121" s="175">
        <f>T122</f>
        <v>0</v>
      </c>
      <c r="U121" s="35"/>
      <c r="V121" s="35"/>
      <c r="W121" s="35"/>
      <c r="X121" s="35"/>
      <c r="Y121" s="35"/>
      <c r="Z121" s="35"/>
      <c r="AA121" s="35"/>
      <c r="AB121" s="35"/>
      <c r="AC121" s="35"/>
      <c r="AD121" s="35"/>
      <c r="AE121" s="35"/>
      <c r="AT121" s="18" t="s">
        <v>78</v>
      </c>
      <c r="AU121" s="18" t="s">
        <v>118</v>
      </c>
      <c r="BK121" s="176">
        <f>BK122</f>
        <v>0</v>
      </c>
    </row>
    <row r="122" spans="1:65" s="12" customFormat="1" ht="25.9" customHeight="1">
      <c r="B122" s="177"/>
      <c r="C122" s="178"/>
      <c r="D122" s="179" t="s">
        <v>78</v>
      </c>
      <c r="E122" s="180" t="s">
        <v>963</v>
      </c>
      <c r="F122" s="180" t="s">
        <v>964</v>
      </c>
      <c r="G122" s="178"/>
      <c r="H122" s="178"/>
      <c r="I122" s="181"/>
      <c r="J122" s="182">
        <f>BK122</f>
        <v>0</v>
      </c>
      <c r="K122" s="178"/>
      <c r="L122" s="183"/>
      <c r="M122" s="184"/>
      <c r="N122" s="185"/>
      <c r="O122" s="185"/>
      <c r="P122" s="186">
        <f>P123+P127+P130+P132</f>
        <v>0</v>
      </c>
      <c r="Q122" s="185"/>
      <c r="R122" s="186">
        <f>R123+R127+R130+R132</f>
        <v>0</v>
      </c>
      <c r="S122" s="185"/>
      <c r="T122" s="187">
        <f>T123+T127+T130+T132</f>
        <v>0</v>
      </c>
      <c r="AR122" s="188" t="s">
        <v>178</v>
      </c>
      <c r="AT122" s="189" t="s">
        <v>78</v>
      </c>
      <c r="AU122" s="189" t="s">
        <v>79</v>
      </c>
      <c r="AY122" s="188" t="s">
        <v>149</v>
      </c>
      <c r="BK122" s="190">
        <f>BK123+BK127+BK130+BK132</f>
        <v>0</v>
      </c>
    </row>
    <row r="123" spans="1:65" s="12" customFormat="1" ht="22.9" customHeight="1">
      <c r="B123" s="177"/>
      <c r="C123" s="178"/>
      <c r="D123" s="179" t="s">
        <v>78</v>
      </c>
      <c r="E123" s="191" t="s">
        <v>965</v>
      </c>
      <c r="F123" s="191" t="s">
        <v>966</v>
      </c>
      <c r="G123" s="178"/>
      <c r="H123" s="178"/>
      <c r="I123" s="181"/>
      <c r="J123" s="192">
        <f>BK123</f>
        <v>0</v>
      </c>
      <c r="K123" s="178"/>
      <c r="L123" s="183"/>
      <c r="M123" s="184"/>
      <c r="N123" s="185"/>
      <c r="O123" s="185"/>
      <c r="P123" s="186">
        <f>SUM(P124:P126)</f>
        <v>0</v>
      </c>
      <c r="Q123" s="185"/>
      <c r="R123" s="186">
        <f>SUM(R124:R126)</f>
        <v>0</v>
      </c>
      <c r="S123" s="185"/>
      <c r="T123" s="187">
        <f>SUM(T124:T126)</f>
        <v>0</v>
      </c>
      <c r="AR123" s="188" t="s">
        <v>178</v>
      </c>
      <c r="AT123" s="189" t="s">
        <v>78</v>
      </c>
      <c r="AU123" s="189" t="s">
        <v>86</v>
      </c>
      <c r="AY123" s="188" t="s">
        <v>149</v>
      </c>
      <c r="BK123" s="190">
        <f>SUM(BK124:BK126)</f>
        <v>0</v>
      </c>
    </row>
    <row r="124" spans="1:65" s="2" customFormat="1" ht="16.5" customHeight="1">
      <c r="A124" s="35"/>
      <c r="B124" s="36"/>
      <c r="C124" s="193" t="s">
        <v>86</v>
      </c>
      <c r="D124" s="193" t="s">
        <v>152</v>
      </c>
      <c r="E124" s="194" t="s">
        <v>967</v>
      </c>
      <c r="F124" s="195" t="s">
        <v>968</v>
      </c>
      <c r="G124" s="196" t="s">
        <v>633</v>
      </c>
      <c r="H124" s="197">
        <v>1</v>
      </c>
      <c r="I124" s="198"/>
      <c r="J124" s="199">
        <f>ROUND(I124*H124,2)</f>
        <v>0</v>
      </c>
      <c r="K124" s="200"/>
      <c r="L124" s="40"/>
      <c r="M124" s="201" t="s">
        <v>1</v>
      </c>
      <c r="N124" s="202" t="s">
        <v>44</v>
      </c>
      <c r="O124" s="72"/>
      <c r="P124" s="203">
        <f>O124*H124</f>
        <v>0</v>
      </c>
      <c r="Q124" s="203">
        <v>0</v>
      </c>
      <c r="R124" s="203">
        <f>Q124*H124</f>
        <v>0</v>
      </c>
      <c r="S124" s="203">
        <v>0</v>
      </c>
      <c r="T124" s="204">
        <f>S124*H124</f>
        <v>0</v>
      </c>
      <c r="U124" s="35"/>
      <c r="V124" s="35"/>
      <c r="W124" s="35"/>
      <c r="X124" s="35"/>
      <c r="Y124" s="35"/>
      <c r="Z124" s="35"/>
      <c r="AA124" s="35"/>
      <c r="AB124" s="35"/>
      <c r="AC124" s="35"/>
      <c r="AD124" s="35"/>
      <c r="AE124" s="35"/>
      <c r="AR124" s="205" t="s">
        <v>969</v>
      </c>
      <c r="AT124" s="205" t="s">
        <v>152</v>
      </c>
      <c r="AU124" s="205" t="s">
        <v>88</v>
      </c>
      <c r="AY124" s="18" t="s">
        <v>149</v>
      </c>
      <c r="BE124" s="206">
        <f>IF(N124="základní",J124,0)</f>
        <v>0</v>
      </c>
      <c r="BF124" s="206">
        <f>IF(N124="snížená",J124,0)</f>
        <v>0</v>
      </c>
      <c r="BG124" s="206">
        <f>IF(N124="zákl. přenesená",J124,0)</f>
        <v>0</v>
      </c>
      <c r="BH124" s="206">
        <f>IF(N124="sníž. přenesená",J124,0)</f>
        <v>0</v>
      </c>
      <c r="BI124" s="206">
        <f>IF(N124="nulová",J124,0)</f>
        <v>0</v>
      </c>
      <c r="BJ124" s="18" t="s">
        <v>86</v>
      </c>
      <c r="BK124" s="206">
        <f>ROUND(I124*H124,2)</f>
        <v>0</v>
      </c>
      <c r="BL124" s="18" t="s">
        <v>969</v>
      </c>
      <c r="BM124" s="205" t="s">
        <v>970</v>
      </c>
    </row>
    <row r="125" spans="1:65" s="2" customFormat="1" ht="24.2" customHeight="1">
      <c r="A125" s="35"/>
      <c r="B125" s="36"/>
      <c r="C125" s="193" t="s">
        <v>88</v>
      </c>
      <c r="D125" s="193" t="s">
        <v>152</v>
      </c>
      <c r="E125" s="194" t="s">
        <v>971</v>
      </c>
      <c r="F125" s="195" t="s">
        <v>972</v>
      </c>
      <c r="G125" s="196" t="s">
        <v>973</v>
      </c>
      <c r="H125" s="197">
        <v>1</v>
      </c>
      <c r="I125" s="198"/>
      <c r="J125" s="199">
        <f>ROUND(I125*H125,2)</f>
        <v>0</v>
      </c>
      <c r="K125" s="200"/>
      <c r="L125" s="40"/>
      <c r="M125" s="201" t="s">
        <v>1</v>
      </c>
      <c r="N125" s="202" t="s">
        <v>44</v>
      </c>
      <c r="O125" s="72"/>
      <c r="P125" s="203">
        <f>O125*H125</f>
        <v>0</v>
      </c>
      <c r="Q125" s="203">
        <v>0</v>
      </c>
      <c r="R125" s="203">
        <f>Q125*H125</f>
        <v>0</v>
      </c>
      <c r="S125" s="203">
        <v>0</v>
      </c>
      <c r="T125" s="204">
        <f>S125*H125</f>
        <v>0</v>
      </c>
      <c r="U125" s="35"/>
      <c r="V125" s="35"/>
      <c r="W125" s="35"/>
      <c r="X125" s="35"/>
      <c r="Y125" s="35"/>
      <c r="Z125" s="35"/>
      <c r="AA125" s="35"/>
      <c r="AB125" s="35"/>
      <c r="AC125" s="35"/>
      <c r="AD125" s="35"/>
      <c r="AE125" s="35"/>
      <c r="AR125" s="205" t="s">
        <v>969</v>
      </c>
      <c r="AT125" s="205" t="s">
        <v>152</v>
      </c>
      <c r="AU125" s="205" t="s">
        <v>88</v>
      </c>
      <c r="AY125" s="18" t="s">
        <v>149</v>
      </c>
      <c r="BE125" s="206">
        <f>IF(N125="základní",J125,0)</f>
        <v>0</v>
      </c>
      <c r="BF125" s="206">
        <f>IF(N125="snížená",J125,0)</f>
        <v>0</v>
      </c>
      <c r="BG125" s="206">
        <f>IF(N125="zákl. přenesená",J125,0)</f>
        <v>0</v>
      </c>
      <c r="BH125" s="206">
        <f>IF(N125="sníž. přenesená",J125,0)</f>
        <v>0</v>
      </c>
      <c r="BI125" s="206">
        <f>IF(N125="nulová",J125,0)</f>
        <v>0</v>
      </c>
      <c r="BJ125" s="18" t="s">
        <v>86</v>
      </c>
      <c r="BK125" s="206">
        <f>ROUND(I125*H125,2)</f>
        <v>0</v>
      </c>
      <c r="BL125" s="18" t="s">
        <v>969</v>
      </c>
      <c r="BM125" s="205" t="s">
        <v>974</v>
      </c>
    </row>
    <row r="126" spans="1:65" s="2" customFormat="1" ht="68.25">
      <c r="A126" s="35"/>
      <c r="B126" s="36"/>
      <c r="C126" s="37"/>
      <c r="D126" s="207" t="s">
        <v>157</v>
      </c>
      <c r="E126" s="37"/>
      <c r="F126" s="208" t="s">
        <v>975</v>
      </c>
      <c r="G126" s="37"/>
      <c r="H126" s="37"/>
      <c r="I126" s="209"/>
      <c r="J126" s="37"/>
      <c r="K126" s="37"/>
      <c r="L126" s="40"/>
      <c r="M126" s="210"/>
      <c r="N126" s="211"/>
      <c r="O126" s="72"/>
      <c r="P126" s="72"/>
      <c r="Q126" s="72"/>
      <c r="R126" s="72"/>
      <c r="S126" s="72"/>
      <c r="T126" s="73"/>
      <c r="U126" s="35"/>
      <c r="V126" s="35"/>
      <c r="W126" s="35"/>
      <c r="X126" s="35"/>
      <c r="Y126" s="35"/>
      <c r="Z126" s="35"/>
      <c r="AA126" s="35"/>
      <c r="AB126" s="35"/>
      <c r="AC126" s="35"/>
      <c r="AD126" s="35"/>
      <c r="AE126" s="35"/>
      <c r="AT126" s="18" t="s">
        <v>157</v>
      </c>
      <c r="AU126" s="18" t="s">
        <v>88</v>
      </c>
    </row>
    <row r="127" spans="1:65" s="12" customFormat="1" ht="22.9" customHeight="1">
      <c r="B127" s="177"/>
      <c r="C127" s="178"/>
      <c r="D127" s="179" t="s">
        <v>78</v>
      </c>
      <c r="E127" s="191" t="s">
        <v>976</v>
      </c>
      <c r="F127" s="191" t="s">
        <v>977</v>
      </c>
      <c r="G127" s="178"/>
      <c r="H127" s="178"/>
      <c r="I127" s="181"/>
      <c r="J127" s="192">
        <f>BK127</f>
        <v>0</v>
      </c>
      <c r="K127" s="178"/>
      <c r="L127" s="183"/>
      <c r="M127" s="184"/>
      <c r="N127" s="185"/>
      <c r="O127" s="185"/>
      <c r="P127" s="186">
        <f>SUM(P128:P129)</f>
        <v>0</v>
      </c>
      <c r="Q127" s="185"/>
      <c r="R127" s="186">
        <f>SUM(R128:R129)</f>
        <v>0</v>
      </c>
      <c r="S127" s="185"/>
      <c r="T127" s="187">
        <f>SUM(T128:T129)</f>
        <v>0</v>
      </c>
      <c r="AR127" s="188" t="s">
        <v>178</v>
      </c>
      <c r="AT127" s="189" t="s">
        <v>78</v>
      </c>
      <c r="AU127" s="189" t="s">
        <v>86</v>
      </c>
      <c r="AY127" s="188" t="s">
        <v>149</v>
      </c>
      <c r="BK127" s="190">
        <f>SUM(BK128:BK129)</f>
        <v>0</v>
      </c>
    </row>
    <row r="128" spans="1:65" s="2" customFormat="1" ht="16.5" customHeight="1">
      <c r="A128" s="35"/>
      <c r="B128" s="36"/>
      <c r="C128" s="193" t="s">
        <v>171</v>
      </c>
      <c r="D128" s="193" t="s">
        <v>152</v>
      </c>
      <c r="E128" s="194" t="s">
        <v>978</v>
      </c>
      <c r="F128" s="195" t="s">
        <v>977</v>
      </c>
      <c r="G128" s="196" t="s">
        <v>1</v>
      </c>
      <c r="H128" s="197">
        <v>1</v>
      </c>
      <c r="I128" s="198"/>
      <c r="J128" s="199">
        <f>ROUND(I128*H128,2)</f>
        <v>0</v>
      </c>
      <c r="K128" s="200"/>
      <c r="L128" s="40"/>
      <c r="M128" s="201" t="s">
        <v>1</v>
      </c>
      <c r="N128" s="202" t="s">
        <v>44</v>
      </c>
      <c r="O128" s="72"/>
      <c r="P128" s="203">
        <f>O128*H128</f>
        <v>0</v>
      </c>
      <c r="Q128" s="203">
        <v>0</v>
      </c>
      <c r="R128" s="203">
        <f>Q128*H128</f>
        <v>0</v>
      </c>
      <c r="S128" s="203">
        <v>0</v>
      </c>
      <c r="T128" s="204">
        <f>S128*H128</f>
        <v>0</v>
      </c>
      <c r="U128" s="35"/>
      <c r="V128" s="35"/>
      <c r="W128" s="35"/>
      <c r="X128" s="35"/>
      <c r="Y128" s="35"/>
      <c r="Z128" s="35"/>
      <c r="AA128" s="35"/>
      <c r="AB128" s="35"/>
      <c r="AC128" s="35"/>
      <c r="AD128" s="35"/>
      <c r="AE128" s="35"/>
      <c r="AR128" s="205" t="s">
        <v>969</v>
      </c>
      <c r="AT128" s="205" t="s">
        <v>152</v>
      </c>
      <c r="AU128" s="205" t="s">
        <v>88</v>
      </c>
      <c r="AY128" s="18" t="s">
        <v>149</v>
      </c>
      <c r="BE128" s="206">
        <f>IF(N128="základní",J128,0)</f>
        <v>0</v>
      </c>
      <c r="BF128" s="206">
        <f>IF(N128="snížená",J128,0)</f>
        <v>0</v>
      </c>
      <c r="BG128" s="206">
        <f>IF(N128="zákl. přenesená",J128,0)</f>
        <v>0</v>
      </c>
      <c r="BH128" s="206">
        <f>IF(N128="sníž. přenesená",J128,0)</f>
        <v>0</v>
      </c>
      <c r="BI128" s="206">
        <f>IF(N128="nulová",J128,0)</f>
        <v>0</v>
      </c>
      <c r="BJ128" s="18" t="s">
        <v>86</v>
      </c>
      <c r="BK128" s="206">
        <f>ROUND(I128*H128,2)</f>
        <v>0</v>
      </c>
      <c r="BL128" s="18" t="s">
        <v>969</v>
      </c>
      <c r="BM128" s="205" t="s">
        <v>979</v>
      </c>
    </row>
    <row r="129" spans="1:65" s="2" customFormat="1" ht="68.25">
      <c r="A129" s="35"/>
      <c r="B129" s="36"/>
      <c r="C129" s="37"/>
      <c r="D129" s="207" t="s">
        <v>157</v>
      </c>
      <c r="E129" s="37"/>
      <c r="F129" s="208" t="s">
        <v>980</v>
      </c>
      <c r="G129" s="37"/>
      <c r="H129" s="37"/>
      <c r="I129" s="209"/>
      <c r="J129" s="37"/>
      <c r="K129" s="37"/>
      <c r="L129" s="40"/>
      <c r="M129" s="210"/>
      <c r="N129" s="211"/>
      <c r="O129" s="72"/>
      <c r="P129" s="72"/>
      <c r="Q129" s="72"/>
      <c r="R129" s="72"/>
      <c r="S129" s="72"/>
      <c r="T129" s="73"/>
      <c r="U129" s="35"/>
      <c r="V129" s="35"/>
      <c r="W129" s="35"/>
      <c r="X129" s="35"/>
      <c r="Y129" s="35"/>
      <c r="Z129" s="35"/>
      <c r="AA129" s="35"/>
      <c r="AB129" s="35"/>
      <c r="AC129" s="35"/>
      <c r="AD129" s="35"/>
      <c r="AE129" s="35"/>
      <c r="AT129" s="18" t="s">
        <v>157</v>
      </c>
      <c r="AU129" s="18" t="s">
        <v>88</v>
      </c>
    </row>
    <row r="130" spans="1:65" s="12" customFormat="1" ht="22.9" customHeight="1">
      <c r="B130" s="177"/>
      <c r="C130" s="178"/>
      <c r="D130" s="179" t="s">
        <v>78</v>
      </c>
      <c r="E130" s="191" t="s">
        <v>981</v>
      </c>
      <c r="F130" s="191" t="s">
        <v>982</v>
      </c>
      <c r="G130" s="178"/>
      <c r="H130" s="178"/>
      <c r="I130" s="181"/>
      <c r="J130" s="192">
        <f>BK130</f>
        <v>0</v>
      </c>
      <c r="K130" s="178"/>
      <c r="L130" s="183"/>
      <c r="M130" s="184"/>
      <c r="N130" s="185"/>
      <c r="O130" s="185"/>
      <c r="P130" s="186">
        <f>P131</f>
        <v>0</v>
      </c>
      <c r="Q130" s="185"/>
      <c r="R130" s="186">
        <f>R131</f>
        <v>0</v>
      </c>
      <c r="S130" s="185"/>
      <c r="T130" s="187">
        <f>T131</f>
        <v>0</v>
      </c>
      <c r="AR130" s="188" t="s">
        <v>178</v>
      </c>
      <c r="AT130" s="189" t="s">
        <v>78</v>
      </c>
      <c r="AU130" s="189" t="s">
        <v>86</v>
      </c>
      <c r="AY130" s="188" t="s">
        <v>149</v>
      </c>
      <c r="BK130" s="190">
        <f>BK131</f>
        <v>0</v>
      </c>
    </row>
    <row r="131" spans="1:65" s="2" customFormat="1" ht="16.5" customHeight="1">
      <c r="A131" s="35"/>
      <c r="B131" s="36"/>
      <c r="C131" s="193" t="s">
        <v>164</v>
      </c>
      <c r="D131" s="193" t="s">
        <v>152</v>
      </c>
      <c r="E131" s="194" t="s">
        <v>983</v>
      </c>
      <c r="F131" s="195" t="s">
        <v>984</v>
      </c>
      <c r="G131" s="196" t="s">
        <v>633</v>
      </c>
      <c r="H131" s="197">
        <v>1</v>
      </c>
      <c r="I131" s="198"/>
      <c r="J131" s="199">
        <f>ROUND(I131*H131,2)</f>
        <v>0</v>
      </c>
      <c r="K131" s="200"/>
      <c r="L131" s="40"/>
      <c r="M131" s="201" t="s">
        <v>1</v>
      </c>
      <c r="N131" s="202" t="s">
        <v>44</v>
      </c>
      <c r="O131" s="72"/>
      <c r="P131" s="203">
        <f>O131*H131</f>
        <v>0</v>
      </c>
      <c r="Q131" s="203">
        <v>0</v>
      </c>
      <c r="R131" s="203">
        <f>Q131*H131</f>
        <v>0</v>
      </c>
      <c r="S131" s="203">
        <v>0</v>
      </c>
      <c r="T131" s="204">
        <f>S131*H131</f>
        <v>0</v>
      </c>
      <c r="U131" s="35"/>
      <c r="V131" s="35"/>
      <c r="W131" s="35"/>
      <c r="X131" s="35"/>
      <c r="Y131" s="35"/>
      <c r="Z131" s="35"/>
      <c r="AA131" s="35"/>
      <c r="AB131" s="35"/>
      <c r="AC131" s="35"/>
      <c r="AD131" s="35"/>
      <c r="AE131" s="35"/>
      <c r="AR131" s="205" t="s">
        <v>969</v>
      </c>
      <c r="AT131" s="205" t="s">
        <v>152</v>
      </c>
      <c r="AU131" s="205" t="s">
        <v>88</v>
      </c>
      <c r="AY131" s="18" t="s">
        <v>149</v>
      </c>
      <c r="BE131" s="206">
        <f>IF(N131="základní",J131,0)</f>
        <v>0</v>
      </c>
      <c r="BF131" s="206">
        <f>IF(N131="snížená",J131,0)</f>
        <v>0</v>
      </c>
      <c r="BG131" s="206">
        <f>IF(N131="zákl. přenesená",J131,0)</f>
        <v>0</v>
      </c>
      <c r="BH131" s="206">
        <f>IF(N131="sníž. přenesená",J131,0)</f>
        <v>0</v>
      </c>
      <c r="BI131" s="206">
        <f>IF(N131="nulová",J131,0)</f>
        <v>0</v>
      </c>
      <c r="BJ131" s="18" t="s">
        <v>86</v>
      </c>
      <c r="BK131" s="206">
        <f>ROUND(I131*H131,2)</f>
        <v>0</v>
      </c>
      <c r="BL131" s="18" t="s">
        <v>969</v>
      </c>
      <c r="BM131" s="205" t="s">
        <v>985</v>
      </c>
    </row>
    <row r="132" spans="1:65" s="12" customFormat="1" ht="22.9" customHeight="1">
      <c r="B132" s="177"/>
      <c r="C132" s="178"/>
      <c r="D132" s="179" t="s">
        <v>78</v>
      </c>
      <c r="E132" s="191" t="s">
        <v>986</v>
      </c>
      <c r="F132" s="191" t="s">
        <v>987</v>
      </c>
      <c r="G132" s="178"/>
      <c r="H132" s="178"/>
      <c r="I132" s="181"/>
      <c r="J132" s="192">
        <f>BK132</f>
        <v>0</v>
      </c>
      <c r="K132" s="178"/>
      <c r="L132" s="183"/>
      <c r="M132" s="184"/>
      <c r="N132" s="185"/>
      <c r="O132" s="185"/>
      <c r="P132" s="186">
        <f>SUM(P133:P134)</f>
        <v>0</v>
      </c>
      <c r="Q132" s="185"/>
      <c r="R132" s="186">
        <f>SUM(R133:R134)</f>
        <v>0</v>
      </c>
      <c r="S132" s="185"/>
      <c r="T132" s="187">
        <f>SUM(T133:T134)</f>
        <v>0</v>
      </c>
      <c r="AR132" s="188" t="s">
        <v>178</v>
      </c>
      <c r="AT132" s="189" t="s">
        <v>78</v>
      </c>
      <c r="AU132" s="189" t="s">
        <v>86</v>
      </c>
      <c r="AY132" s="188" t="s">
        <v>149</v>
      </c>
      <c r="BK132" s="190">
        <f>SUM(BK133:BK134)</f>
        <v>0</v>
      </c>
    </row>
    <row r="133" spans="1:65" s="2" customFormat="1" ht="16.5" customHeight="1">
      <c r="A133" s="35"/>
      <c r="B133" s="36"/>
      <c r="C133" s="193" t="s">
        <v>193</v>
      </c>
      <c r="D133" s="193" t="s">
        <v>152</v>
      </c>
      <c r="E133" s="194" t="s">
        <v>988</v>
      </c>
      <c r="F133" s="195" t="s">
        <v>989</v>
      </c>
      <c r="G133" s="196" t="s">
        <v>1</v>
      </c>
      <c r="H133" s="197">
        <v>1</v>
      </c>
      <c r="I133" s="198"/>
      <c r="J133" s="199">
        <f>ROUND(I133*H133,2)</f>
        <v>0</v>
      </c>
      <c r="K133" s="200"/>
      <c r="L133" s="40"/>
      <c r="M133" s="201" t="s">
        <v>1</v>
      </c>
      <c r="N133" s="202" t="s">
        <v>44</v>
      </c>
      <c r="O133" s="72"/>
      <c r="P133" s="203">
        <f>O133*H133</f>
        <v>0</v>
      </c>
      <c r="Q133" s="203">
        <v>0</v>
      </c>
      <c r="R133" s="203">
        <f>Q133*H133</f>
        <v>0</v>
      </c>
      <c r="S133" s="203">
        <v>0</v>
      </c>
      <c r="T133" s="204">
        <f>S133*H133</f>
        <v>0</v>
      </c>
      <c r="U133" s="35"/>
      <c r="V133" s="35"/>
      <c r="W133" s="35"/>
      <c r="X133" s="35"/>
      <c r="Y133" s="35"/>
      <c r="Z133" s="35"/>
      <c r="AA133" s="35"/>
      <c r="AB133" s="35"/>
      <c r="AC133" s="35"/>
      <c r="AD133" s="35"/>
      <c r="AE133" s="35"/>
      <c r="AR133" s="205" t="s">
        <v>969</v>
      </c>
      <c r="AT133" s="205" t="s">
        <v>152</v>
      </c>
      <c r="AU133" s="205" t="s">
        <v>88</v>
      </c>
      <c r="AY133" s="18" t="s">
        <v>149</v>
      </c>
      <c r="BE133" s="206">
        <f>IF(N133="základní",J133,0)</f>
        <v>0</v>
      </c>
      <c r="BF133" s="206">
        <f>IF(N133="snížená",J133,0)</f>
        <v>0</v>
      </c>
      <c r="BG133" s="206">
        <f>IF(N133="zákl. přenesená",J133,0)</f>
        <v>0</v>
      </c>
      <c r="BH133" s="206">
        <f>IF(N133="sníž. přenesená",J133,0)</f>
        <v>0</v>
      </c>
      <c r="BI133" s="206">
        <f>IF(N133="nulová",J133,0)</f>
        <v>0</v>
      </c>
      <c r="BJ133" s="18" t="s">
        <v>86</v>
      </c>
      <c r="BK133" s="206">
        <f>ROUND(I133*H133,2)</f>
        <v>0</v>
      </c>
      <c r="BL133" s="18" t="s">
        <v>969</v>
      </c>
      <c r="BM133" s="205" t="s">
        <v>990</v>
      </c>
    </row>
    <row r="134" spans="1:65" s="2" customFormat="1" ht="117">
      <c r="A134" s="35"/>
      <c r="B134" s="36"/>
      <c r="C134" s="37"/>
      <c r="D134" s="207" t="s">
        <v>157</v>
      </c>
      <c r="E134" s="37"/>
      <c r="F134" s="208" t="s">
        <v>991</v>
      </c>
      <c r="G134" s="37"/>
      <c r="H134" s="37"/>
      <c r="I134" s="209"/>
      <c r="J134" s="37"/>
      <c r="K134" s="37"/>
      <c r="L134" s="40"/>
      <c r="M134" s="267"/>
      <c r="N134" s="268"/>
      <c r="O134" s="269"/>
      <c r="P134" s="269"/>
      <c r="Q134" s="269"/>
      <c r="R134" s="269"/>
      <c r="S134" s="269"/>
      <c r="T134" s="270"/>
      <c r="U134" s="35"/>
      <c r="V134" s="35"/>
      <c r="W134" s="35"/>
      <c r="X134" s="35"/>
      <c r="Y134" s="35"/>
      <c r="Z134" s="35"/>
      <c r="AA134" s="35"/>
      <c r="AB134" s="35"/>
      <c r="AC134" s="35"/>
      <c r="AD134" s="35"/>
      <c r="AE134" s="35"/>
      <c r="AT134" s="18" t="s">
        <v>157</v>
      </c>
      <c r="AU134" s="18" t="s">
        <v>88</v>
      </c>
    </row>
    <row r="135" spans="1:65" s="2" customFormat="1" ht="6.95" customHeight="1">
      <c r="A135" s="35"/>
      <c r="B135" s="55"/>
      <c r="C135" s="56"/>
      <c r="D135" s="56"/>
      <c r="E135" s="56"/>
      <c r="F135" s="56"/>
      <c r="G135" s="56"/>
      <c r="H135" s="56"/>
      <c r="I135" s="56"/>
      <c r="J135" s="56"/>
      <c r="K135" s="56"/>
      <c r="L135" s="40"/>
      <c r="M135" s="35"/>
      <c r="O135" s="35"/>
      <c r="P135" s="35"/>
      <c r="Q135" s="35"/>
      <c r="R135" s="35"/>
      <c r="S135" s="35"/>
      <c r="T135" s="35"/>
      <c r="U135" s="35"/>
      <c r="V135" s="35"/>
      <c r="W135" s="35"/>
      <c r="X135" s="35"/>
      <c r="Y135" s="35"/>
      <c r="Z135" s="35"/>
      <c r="AA135" s="35"/>
      <c r="AB135" s="35"/>
      <c r="AC135" s="35"/>
      <c r="AD135" s="35"/>
      <c r="AE135" s="35"/>
    </row>
  </sheetData>
  <sheetProtection algorithmName="SHA-512" hashValue="WIuRf4k69GpJyJm6MDLC3xra6iPrdrL0yV8tWK2pq3GuXsxQIRZq5p+RAwe2wU0Dk9DPspUUFR2ssYS5uxZOrg==" saltValue="/YsH6sOTVkDSedtRp/3WIUFQfqko1qE4FIgnUXViyRDfAYglrREj2665VLfVI8x6Q+unzYTS0mWnqB/UViErLg==" spinCount="100000" sheet="1" objects="1" scenarios="1" formatColumns="0" formatRows="0" autoFilter="0"/>
  <autoFilter ref="C120:K134"/>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D.1.1 - Architektonicko-s...</vt:lpstr>
      <vt:lpstr>D.1.4.1 - Zařízení pro kl...</vt:lpstr>
      <vt:lpstr>D.1.4.2 - Zařízení silnop...</vt:lpstr>
      <vt:lpstr>D.3.1 - Lékařská technologie</vt:lpstr>
      <vt:lpstr>99 - Vedlejší a ostatní n...</vt:lpstr>
      <vt:lpstr>'99 - Vedlejší a ostatní n...'!Názvy_tisku</vt:lpstr>
      <vt:lpstr>'D.1.1 - Architektonicko-s...'!Názvy_tisku</vt:lpstr>
      <vt:lpstr>'D.1.4.1 - Zařízení pro kl...'!Názvy_tisku</vt:lpstr>
      <vt:lpstr>'D.1.4.2 - Zařízení silnop...'!Názvy_tisku</vt:lpstr>
      <vt:lpstr>'D.3.1 - Lékařská technologie'!Názvy_tisku</vt:lpstr>
      <vt:lpstr>'Rekapitulace stavby'!Názvy_tisku</vt:lpstr>
      <vt:lpstr>'99 - Vedlejší a ostatní n...'!Oblast_tisku</vt:lpstr>
      <vt:lpstr>'D.1.1 - Architektonicko-s...'!Oblast_tisku</vt:lpstr>
      <vt:lpstr>'D.1.4.1 - Zařízení pro kl...'!Oblast_tisku</vt:lpstr>
      <vt:lpstr>'D.1.4.2 - Zařízení silnop...'!Oblast_tisku</vt:lpstr>
      <vt:lpstr>'D.3.1 - Lékařská technologie'!Oblast_tisku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RUDA\Rudolf Král</dc:creator>
  <cp:lastModifiedBy>Jana Režná</cp:lastModifiedBy>
  <dcterms:created xsi:type="dcterms:W3CDTF">2022-12-13T11:26:28Z</dcterms:created>
  <dcterms:modified xsi:type="dcterms:W3CDTF">2022-12-13T12:19:43Z</dcterms:modified>
</cp:coreProperties>
</file>